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23250" windowHeight="12450" tabRatio="839"/>
  </bookViews>
  <sheets>
    <sheet name="1.pielikums_kopsavilkums " sheetId="11" r:id="rId1"/>
    <sheet name="2.pielikums_ izdevumi _pa _EKK" sheetId="14" r:id="rId2"/>
    <sheet name="3.pielikums_saistibu apmers" sheetId="15" r:id="rId3"/>
    <sheet name="4.pielikums _ziedojuma_tame" sheetId="16" r:id="rId4"/>
    <sheet name="5.pielikums_ziedojumi_pa_EKK" sheetId="17" r:id="rId5"/>
  </sheets>
  <definedNames>
    <definedName name="_xlnm._FilterDatabase" localSheetId="0" hidden="1">'1.pielikums_kopsavilkums '!$A$141:$G$315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7" l="1"/>
  <c r="G9" i="17"/>
  <c r="C11" i="16"/>
  <c r="C19" i="16"/>
  <c r="C18" i="16" s="1"/>
  <c r="C16" i="16" s="1"/>
  <c r="C9" i="16"/>
  <c r="O134" i="15"/>
  <c r="N134" i="15"/>
  <c r="M134" i="15"/>
  <c r="L134" i="15"/>
  <c r="K134" i="15"/>
  <c r="J134" i="15"/>
  <c r="I134" i="15"/>
  <c r="H134" i="15"/>
  <c r="G134" i="15"/>
  <c r="F134" i="15"/>
  <c r="P133" i="15"/>
  <c r="P134" i="15" s="1"/>
  <c r="O131" i="15"/>
  <c r="N131" i="15"/>
  <c r="M131" i="15"/>
  <c r="L131" i="15"/>
  <c r="K131" i="15"/>
  <c r="J131" i="15"/>
  <c r="I131" i="15"/>
  <c r="H131" i="15"/>
  <c r="F131" i="15"/>
  <c r="P129" i="15"/>
  <c r="G129" i="15"/>
  <c r="P128" i="15"/>
  <c r="G128" i="15"/>
  <c r="P127" i="15"/>
  <c r="G127" i="15"/>
  <c r="P126" i="15"/>
  <c r="G126" i="15"/>
  <c r="G131" i="15" s="1"/>
  <c r="P125" i="15"/>
  <c r="P124" i="15"/>
  <c r="P123" i="15"/>
  <c r="P122" i="15"/>
  <c r="P121" i="15"/>
  <c r="P120" i="15"/>
  <c r="P119" i="15"/>
  <c r="O117" i="15"/>
  <c r="N117" i="15"/>
  <c r="M117" i="15"/>
  <c r="L117" i="15"/>
  <c r="K117" i="15"/>
  <c r="J117" i="15"/>
  <c r="I117" i="15"/>
  <c r="H117" i="15"/>
  <c r="G117" i="15"/>
  <c r="F117" i="15"/>
  <c r="P116" i="15"/>
  <c r="P115" i="15"/>
  <c r="P114" i="15"/>
  <c r="P113" i="15"/>
  <c r="P112" i="15"/>
  <c r="P111" i="15"/>
  <c r="P110" i="15"/>
  <c r="P109" i="15"/>
  <c r="P108" i="15"/>
  <c r="P107" i="15"/>
  <c r="P106" i="15"/>
  <c r="P105" i="15"/>
  <c r="P104" i="15"/>
  <c r="P103" i="15"/>
  <c r="P102" i="15"/>
  <c r="P101" i="15"/>
  <c r="P100" i="15"/>
  <c r="P99" i="15"/>
  <c r="P98" i="15"/>
  <c r="P97" i="15"/>
  <c r="P96" i="15"/>
  <c r="P95" i="15"/>
  <c r="P94" i="15"/>
  <c r="P93" i="15"/>
  <c r="P92" i="15"/>
  <c r="P91" i="15"/>
  <c r="P90" i="15"/>
  <c r="P89" i="15"/>
  <c r="P88" i="15"/>
  <c r="P87" i="15"/>
  <c r="P86" i="15"/>
  <c r="P85" i="15"/>
  <c r="P84" i="15"/>
  <c r="P83" i="15"/>
  <c r="P82" i="15"/>
  <c r="P81" i="15"/>
  <c r="P80" i="15"/>
  <c r="P79" i="15"/>
  <c r="P78" i="15"/>
  <c r="P77" i="15"/>
  <c r="P76" i="15"/>
  <c r="P75" i="15"/>
  <c r="P74" i="15"/>
  <c r="P73" i="15"/>
  <c r="P72" i="15"/>
  <c r="P71" i="15"/>
  <c r="P70" i="15"/>
  <c r="P69" i="15"/>
  <c r="P68" i="15"/>
  <c r="P67" i="15"/>
  <c r="P66" i="15"/>
  <c r="P65" i="15"/>
  <c r="P64" i="15"/>
  <c r="P63" i="15"/>
  <c r="P62" i="15"/>
  <c r="P61" i="15"/>
  <c r="P60" i="15"/>
  <c r="P59" i="15"/>
  <c r="P58" i="15"/>
  <c r="P57" i="15"/>
  <c r="P56" i="15"/>
  <c r="P55" i="15"/>
  <c r="P54" i="15"/>
  <c r="P53" i="15"/>
  <c r="P52" i="15"/>
  <c r="P51" i="15"/>
  <c r="P50" i="15"/>
  <c r="P49" i="15"/>
  <c r="P48" i="15"/>
  <c r="P47" i="15"/>
  <c r="P46" i="15"/>
  <c r="P45" i="15"/>
  <c r="P44" i="15"/>
  <c r="P43" i="15"/>
  <c r="P42" i="15"/>
  <c r="P41" i="15"/>
  <c r="P40" i="15"/>
  <c r="P39" i="15"/>
  <c r="P38" i="15"/>
  <c r="P37" i="15"/>
  <c r="P36" i="15"/>
  <c r="P35" i="15"/>
  <c r="P34" i="15"/>
  <c r="P33" i="15"/>
  <c r="P32" i="15"/>
  <c r="P31" i="15"/>
  <c r="P30" i="15"/>
  <c r="P29" i="15"/>
  <c r="P28" i="15"/>
  <c r="P27" i="15"/>
  <c r="P26" i="15"/>
  <c r="P25" i="15"/>
  <c r="P24" i="15"/>
  <c r="P23" i="15"/>
  <c r="P22" i="15"/>
  <c r="P21" i="15"/>
  <c r="P20" i="15"/>
  <c r="P19" i="15"/>
  <c r="P18" i="15"/>
  <c r="P17" i="15"/>
  <c r="P16" i="15"/>
  <c r="P15" i="15"/>
  <c r="P14" i="15"/>
  <c r="P13" i="15"/>
  <c r="P12" i="15"/>
  <c r="P11" i="15"/>
  <c r="P10" i="15"/>
  <c r="P9" i="15"/>
  <c r="P8" i="15"/>
  <c r="I322" i="11"/>
  <c r="I320" i="11"/>
  <c r="I297" i="11"/>
  <c r="G180" i="11"/>
  <c r="G93" i="11"/>
  <c r="I78" i="11"/>
  <c r="I77" i="11"/>
  <c r="H180" i="11"/>
  <c r="I36" i="11"/>
  <c r="P117" i="15" l="1"/>
  <c r="P131" i="15"/>
  <c r="O136" i="15"/>
  <c r="M136" i="15"/>
  <c r="M139" i="15" s="1"/>
  <c r="L136" i="15"/>
  <c r="L139" i="15" s="1"/>
  <c r="K136" i="15"/>
  <c r="K139" i="15" s="1"/>
  <c r="I136" i="15"/>
  <c r="I139" i="15" s="1"/>
  <c r="N136" i="15"/>
  <c r="N139" i="15" s="1"/>
  <c r="J136" i="15"/>
  <c r="J139" i="15" s="1"/>
  <c r="H136" i="15"/>
  <c r="H139" i="15" s="1"/>
  <c r="P136" i="15"/>
  <c r="H301" i="11"/>
  <c r="I214" i="11" l="1"/>
  <c r="I216" i="11" l="1"/>
  <c r="I324" i="11"/>
  <c r="I323" i="11"/>
  <c r="I321" i="11"/>
  <c r="I319" i="11"/>
  <c r="I318" i="11"/>
  <c r="I315" i="11"/>
  <c r="I314" i="11" s="1"/>
  <c r="I313" i="11"/>
  <c r="I312" i="11"/>
  <c r="I311" i="11"/>
  <c r="I310" i="11"/>
  <c r="I309" i="11"/>
  <c r="I308" i="11"/>
  <c r="I307" i="11"/>
  <c r="I306" i="11"/>
  <c r="I305" i="11"/>
  <c r="I304" i="11"/>
  <c r="I303" i="11"/>
  <c r="I302" i="11"/>
  <c r="I299" i="11"/>
  <c r="I298" i="11"/>
  <c r="I296" i="11"/>
  <c r="I295" i="11"/>
  <c r="I294" i="11"/>
  <c r="I293" i="11"/>
  <c r="I292" i="11"/>
  <c r="I291" i="11"/>
  <c r="I290" i="11"/>
  <c r="I289" i="11"/>
  <c r="I288" i="11"/>
  <c r="I287" i="11"/>
  <c r="I286" i="11"/>
  <c r="I285" i="11"/>
  <c r="I284" i="11"/>
  <c r="I283" i="11"/>
  <c r="I282" i="11"/>
  <c r="I281" i="11"/>
  <c r="I280" i="11"/>
  <c r="I279" i="11"/>
  <c r="I278" i="11"/>
  <c r="I277" i="11"/>
  <c r="I276" i="11"/>
  <c r="I275" i="11"/>
  <c r="I274" i="11"/>
  <c r="I273" i="11"/>
  <c r="I272" i="11"/>
  <c r="I271" i="11"/>
  <c r="I270" i="11"/>
  <c r="I269" i="11"/>
  <c r="I268" i="11"/>
  <c r="I267" i="11"/>
  <c r="I266" i="11"/>
  <c r="I265" i="11"/>
  <c r="I264" i="11"/>
  <c r="I263" i="11"/>
  <c r="I262" i="11"/>
  <c r="I261" i="11"/>
  <c r="I260" i="11"/>
  <c r="I259" i="11"/>
  <c r="I258" i="11"/>
  <c r="I257" i="11"/>
  <c r="I256" i="11"/>
  <c r="I255" i="11"/>
  <c r="I254" i="11"/>
  <c r="I253" i="11"/>
  <c r="I252" i="11"/>
  <c r="I251" i="11"/>
  <c r="I250" i="11"/>
  <c r="I249" i="11"/>
  <c r="I248" i="11"/>
  <c r="I247" i="11"/>
  <c r="I246" i="11"/>
  <c r="I245" i="11"/>
  <c r="I244" i="11"/>
  <c r="I243" i="11"/>
  <c r="I242" i="11"/>
  <c r="I241" i="11"/>
  <c r="I240" i="11"/>
  <c r="I239" i="11"/>
  <c r="I238" i="11"/>
  <c r="I237" i="11"/>
  <c r="I236" i="11"/>
  <c r="I235" i="11"/>
  <c r="I234" i="11"/>
  <c r="I233" i="11"/>
  <c r="I231" i="11"/>
  <c r="I230" i="11"/>
  <c r="I229" i="11"/>
  <c r="I228" i="11"/>
  <c r="I227" i="11"/>
  <c r="I226" i="11"/>
  <c r="I225" i="11"/>
  <c r="I224" i="11"/>
  <c r="I223" i="11"/>
  <c r="I222" i="11"/>
  <c r="I221" i="11"/>
  <c r="I220" i="11"/>
  <c r="I219" i="11"/>
  <c r="I218" i="11"/>
  <c r="I217" i="11"/>
  <c r="I215" i="11"/>
  <c r="I213" i="11"/>
  <c r="I212" i="11"/>
  <c r="I211" i="11"/>
  <c r="I210" i="11"/>
  <c r="I209" i="11"/>
  <c r="I208" i="11"/>
  <c r="I207" i="11"/>
  <c r="I206" i="11"/>
  <c r="I205" i="11"/>
  <c r="I204" i="11"/>
  <c r="I203" i="11"/>
  <c r="I202" i="11"/>
  <c r="I201" i="11"/>
  <c r="I200" i="11"/>
  <c r="I199" i="11"/>
  <c r="I197" i="11"/>
  <c r="I196" i="11"/>
  <c r="I195" i="11"/>
  <c r="I194" i="11"/>
  <c r="I193" i="11"/>
  <c r="I192" i="11"/>
  <c r="I191" i="11"/>
  <c r="I190" i="11"/>
  <c r="I189" i="11"/>
  <c r="I188" i="11"/>
  <c r="I187" i="11"/>
  <c r="I186" i="11"/>
  <c r="I185" i="11"/>
  <c r="I184" i="11"/>
  <c r="I183" i="11"/>
  <c r="I182" i="11"/>
  <c r="I181" i="11"/>
  <c r="I179" i="11"/>
  <c r="I178" i="11"/>
  <c r="I177" i="11"/>
  <c r="I176" i="11"/>
  <c r="I174" i="11"/>
  <c r="I173" i="11"/>
  <c r="I172" i="11"/>
  <c r="I171" i="11"/>
  <c r="I170" i="11"/>
  <c r="I168" i="11"/>
  <c r="I167" i="11"/>
  <c r="I166" i="11"/>
  <c r="I165" i="11"/>
  <c r="I163" i="11"/>
  <c r="I162" i="11"/>
  <c r="I161" i="11"/>
  <c r="I160" i="11"/>
  <c r="I159" i="11"/>
  <c r="I157" i="11"/>
  <c r="I156" i="11"/>
  <c r="I155" i="11"/>
  <c r="I152" i="11"/>
  <c r="I151" i="11"/>
  <c r="I150" i="11"/>
  <c r="I149" i="11"/>
  <c r="I148" i="11"/>
  <c r="I147" i="11"/>
  <c r="I146" i="11"/>
  <c r="I145" i="11"/>
  <c r="I144" i="11"/>
  <c r="H314" i="11"/>
  <c r="H232" i="11"/>
  <c r="H175" i="11"/>
  <c r="H158" i="11"/>
  <c r="H154" i="11"/>
  <c r="H143" i="11"/>
  <c r="I135" i="11"/>
  <c r="I134" i="11" s="1"/>
  <c r="I133" i="11"/>
  <c r="I132" i="11"/>
  <c r="I131" i="11"/>
  <c r="I130" i="11"/>
  <c r="I128" i="11"/>
  <c r="I127" i="11"/>
  <c r="I125" i="11"/>
  <c r="I124" i="11" s="1"/>
  <c r="I122" i="11"/>
  <c r="I121" i="11" s="1"/>
  <c r="I120" i="11"/>
  <c r="I119" i="11"/>
  <c r="I118" i="11"/>
  <c r="I117" i="11"/>
  <c r="I116" i="11"/>
  <c r="I114" i="11"/>
  <c r="I113" i="11"/>
  <c r="H134" i="11"/>
  <c r="H129" i="11"/>
  <c r="H126" i="11"/>
  <c r="H124" i="11"/>
  <c r="H121" i="11"/>
  <c r="H115" i="11"/>
  <c r="H112" i="11"/>
  <c r="I180" i="11" l="1"/>
  <c r="I301" i="11"/>
  <c r="I143" i="11"/>
  <c r="I198" i="11"/>
  <c r="I126" i="11"/>
  <c r="I112" i="11"/>
  <c r="I154" i="11"/>
  <c r="I175" i="11"/>
  <c r="I129" i="11"/>
  <c r="I115" i="11"/>
  <c r="H198" i="11"/>
  <c r="I232" i="11"/>
  <c r="H111" i="11"/>
  <c r="I111" i="11" l="1"/>
  <c r="H142" i="11"/>
  <c r="I17" i="11"/>
  <c r="I18" i="11"/>
  <c r="I107" i="11"/>
  <c r="I106" i="11"/>
  <c r="I105" i="11"/>
  <c r="I104" i="11"/>
  <c r="I103" i="11"/>
  <c r="I102" i="11"/>
  <c r="I101" i="11"/>
  <c r="I100" i="11"/>
  <c r="I99" i="11"/>
  <c r="I98" i="11"/>
  <c r="I97" i="11"/>
  <c r="I95" i="11"/>
  <c r="I94" i="11"/>
  <c r="I93" i="11" s="1"/>
  <c r="I92" i="11"/>
  <c r="I91" i="11"/>
  <c r="I89" i="11"/>
  <c r="I88" i="11"/>
  <c r="I87" i="11"/>
  <c r="I86" i="11"/>
  <c r="I85" i="11"/>
  <c r="I84" i="11"/>
  <c r="I83" i="11"/>
  <c r="I82" i="11"/>
  <c r="I81" i="11"/>
  <c r="I79" i="11"/>
  <c r="I76" i="11"/>
  <c r="I75" i="11"/>
  <c r="I74" i="11"/>
  <c r="I73" i="11"/>
  <c r="I72" i="11"/>
  <c r="I71" i="11"/>
  <c r="I70" i="11"/>
  <c r="I69" i="11"/>
  <c r="I68" i="11"/>
  <c r="I67" i="11"/>
  <c r="I66" i="11"/>
  <c r="I65" i="11"/>
  <c r="I64" i="11"/>
  <c r="I63" i="11"/>
  <c r="I62" i="11"/>
  <c r="I61" i="11"/>
  <c r="I60" i="11"/>
  <c r="I59" i="11"/>
  <c r="I58" i="11"/>
  <c r="I57" i="11"/>
  <c r="I56" i="11"/>
  <c r="I55" i="11"/>
  <c r="I54" i="11"/>
  <c r="I53" i="11"/>
  <c r="I52" i="11"/>
  <c r="I51" i="11"/>
  <c r="I50" i="11"/>
  <c r="I49" i="11"/>
  <c r="I48" i="11"/>
  <c r="I47" i="11"/>
  <c r="I46" i="11"/>
  <c r="I45" i="11"/>
  <c r="I42" i="11"/>
  <c r="I41" i="11" s="1"/>
  <c r="I40" i="11"/>
  <c r="I39" i="11"/>
  <c r="I38" i="11"/>
  <c r="I37" i="11"/>
  <c r="I35" i="11"/>
  <c r="I34" i="11"/>
  <c r="I33" i="11"/>
  <c r="I32" i="11"/>
  <c r="I31" i="11"/>
  <c r="I30" i="11"/>
  <c r="I29" i="11"/>
  <c r="I26" i="11"/>
  <c r="I25" i="11" s="1"/>
  <c r="I24" i="11"/>
  <c r="I23" i="11"/>
  <c r="I22" i="11"/>
  <c r="I21" i="11"/>
  <c r="I20" i="11"/>
  <c r="I16" i="11"/>
  <c r="I15" i="11"/>
  <c r="I13" i="11"/>
  <c r="I12" i="11" s="1"/>
  <c r="I11" i="11"/>
  <c r="I10" i="11"/>
  <c r="H96" i="11"/>
  <c r="H93" i="11"/>
  <c r="H90" i="11"/>
  <c r="H80" i="11"/>
  <c r="H44" i="11"/>
  <c r="H41" i="11"/>
  <c r="H27" i="11"/>
  <c r="H25" i="11"/>
  <c r="H19" i="11"/>
  <c r="H14" i="11"/>
  <c r="H12" i="11"/>
  <c r="H9" i="11"/>
  <c r="I9" i="11" l="1"/>
  <c r="I80" i="11"/>
  <c r="I19" i="11"/>
  <c r="I90" i="11"/>
  <c r="I96" i="11"/>
  <c r="I14" i="11"/>
  <c r="I44" i="11"/>
  <c r="I27" i="11"/>
  <c r="H8" i="11"/>
  <c r="H325" i="11" s="1"/>
  <c r="I8" i="11" l="1"/>
  <c r="G198" i="11" l="1"/>
  <c r="I169" i="11"/>
  <c r="I164" i="11"/>
  <c r="I158" i="11" l="1"/>
  <c r="I142" i="11" s="1"/>
  <c r="G90" i="11"/>
  <c r="G44" i="11"/>
  <c r="G27" i="11"/>
  <c r="G19" i="11"/>
  <c r="G154" i="11"/>
  <c r="G115" i="11"/>
  <c r="G129" i="11"/>
  <c r="G137" i="11" l="1"/>
  <c r="G134" i="11"/>
  <c r="G126" i="11"/>
  <c r="G124" i="11"/>
  <c r="G121" i="11"/>
  <c r="G112" i="11"/>
  <c r="G314" i="11"/>
  <c r="G301" i="11"/>
  <c r="G232" i="11"/>
  <c r="G175" i="11"/>
  <c r="G158" i="11"/>
  <c r="G143" i="11"/>
  <c r="G96" i="11"/>
  <c r="G80" i="11"/>
  <c r="G41" i="11"/>
  <c r="G25" i="11"/>
  <c r="G14" i="11"/>
  <c r="G12" i="11"/>
  <c r="G9" i="11"/>
  <c r="G8" i="11" l="1"/>
  <c r="G111" i="11"/>
  <c r="G142" i="11"/>
  <c r="I325" i="11" l="1"/>
</calcChain>
</file>

<file path=xl/comments1.xml><?xml version="1.0" encoding="utf-8"?>
<comments xmlns="http://schemas.openxmlformats.org/spreadsheetml/2006/main">
  <authors>
    <author>Evija Lebedoka</author>
  </authors>
  <commentList>
    <comment ref="F106" authorId="0">
      <text>
        <r>
          <rPr>
            <b/>
            <sz val="9"/>
            <color indexed="81"/>
            <rFont val="Tahoma"/>
            <family val="2"/>
            <charset val="186"/>
          </rPr>
          <t>Evija Lebedoka:</t>
        </r>
        <r>
          <rPr>
            <sz val="9"/>
            <color indexed="81"/>
            <rFont val="Tahoma"/>
            <family val="2"/>
            <charset val="186"/>
          </rPr>
          <t xml:space="preserve">
Grozīts 12.06.2026</t>
        </r>
      </text>
    </comment>
  </commentList>
</comments>
</file>

<file path=xl/sharedStrings.xml><?xml version="1.0" encoding="utf-8"?>
<sst xmlns="http://schemas.openxmlformats.org/spreadsheetml/2006/main" count="1827" uniqueCount="1164">
  <si>
    <r>
      <t xml:space="preserve">BUDŽETA IEŅĒMUMI ATBILSTOŠI </t>
    </r>
    <r>
      <rPr>
        <b/>
        <u/>
        <sz val="14"/>
        <rFont val="Cambria"/>
        <family val="1"/>
        <charset val="186"/>
        <scheme val="major"/>
      </rPr>
      <t>EKONOMISKAI KATEGORIJAI</t>
    </r>
  </si>
  <si>
    <t>Ekonomiskā kategorija</t>
  </si>
  <si>
    <t>Ekonomiskās kategorijas kods un nosaukums</t>
  </si>
  <si>
    <t>Budžeta plāns, EUR</t>
  </si>
  <si>
    <t>Budžeta grozījumi, EUR</t>
  </si>
  <si>
    <t>Budžeta plāns pēc grozījumiem, EUR</t>
  </si>
  <si>
    <t xml:space="preserve"> </t>
  </si>
  <si>
    <t>KOPĀ</t>
  </si>
  <si>
    <t>10000</t>
  </si>
  <si>
    <t>NAUDAS SODI UN SANKCIJAS</t>
  </si>
  <si>
    <t>10100</t>
  </si>
  <si>
    <t>Naudas sodi</t>
  </si>
  <si>
    <t>10140</t>
  </si>
  <si>
    <t>Naudas sodi, ko uzliek pašvaldība-administratīvā komisija, Pašvaldības policija</t>
  </si>
  <si>
    <t>10154</t>
  </si>
  <si>
    <t>Naudas sodi, ko uzliek  par pārkāpumiem ceļu satiksmē</t>
  </si>
  <si>
    <t>11000</t>
  </si>
  <si>
    <t>BUDŽETA NODOKĻU IEŅĒMUMI</t>
  </si>
  <si>
    <t>11010</t>
  </si>
  <si>
    <t>Ieņēmumi no iedzīvotāju ienākuma nodokļa</t>
  </si>
  <si>
    <t>1112</t>
  </si>
  <si>
    <t>Saņemts no Valsts kases sadales konta pārskata gadā ieskaitītais iedzīvotāju ienākuma nodoklis</t>
  </si>
  <si>
    <t xml:space="preserve">  </t>
  </si>
  <si>
    <t>12000</t>
  </si>
  <si>
    <t>PĀRĒJIE NENODOKĻU IEŅĒMUMI</t>
  </si>
  <si>
    <t>12260</t>
  </si>
  <si>
    <t>Ieņēmumi no zaudējumu atlīdzības par meža resursiem nodarītiem kaitējumiem</t>
  </si>
  <si>
    <t>12300</t>
  </si>
  <si>
    <t>Dažādi nenodokļu ieņēmumi</t>
  </si>
  <si>
    <t>12393</t>
  </si>
  <si>
    <t>Piedzītie un labprātīgi atmaksātie līdzekļi</t>
  </si>
  <si>
    <t>12395</t>
  </si>
  <si>
    <t>Līgumsodi un procentu maksājumi par saistību neizpildi</t>
  </si>
  <si>
    <t>12399</t>
  </si>
  <si>
    <t>Pārējie dažādi nenodokļu ieņēmumi, kas nav iepriekš klasificēti šajā klasifikato</t>
  </si>
  <si>
    <t>13000</t>
  </si>
  <si>
    <t>IEŅĒMUMI NO VALSTS (PAŠVALDĪBAS) ĪPAŠUMA PĀRDOŠANAS UN NO NODOKĻU PAMATPARĀDA KA</t>
  </si>
  <si>
    <t>13100</t>
  </si>
  <si>
    <t>Ieņēmumi no ēku un būvju īpašuma pārdošanas</t>
  </si>
  <si>
    <t>13200</t>
  </si>
  <si>
    <t>Ieņēmumi no zemes, meža īpašuma pārdošanas</t>
  </si>
  <si>
    <t>13210</t>
  </si>
  <si>
    <t>Ieņēmumi no zemes īpašuma pārdošanas</t>
  </si>
  <si>
    <t>Ieņēmumi no meža īpašuma pārdošanas</t>
  </si>
  <si>
    <t>13400</t>
  </si>
  <si>
    <t>Ieņēmumi no pašvaldību kustamā īpašuma un mantas realizācijas</t>
  </si>
  <si>
    <t>17000</t>
  </si>
  <si>
    <t>No valsts budžeta daļēji finansēto atvasināto publisko personu un budžeta nefinansēto iestāžu transferti</t>
  </si>
  <si>
    <t>17200</t>
  </si>
  <si>
    <t>Pašvaldību saņemtie transferti no valsts budžeta daļēji finansētām atvasinātām publiskām personām un no budžeta nefinansētām iestādēm</t>
  </si>
  <si>
    <t>18000</t>
  </si>
  <si>
    <t>VALSTS BUDŽETA TRANSFERTI</t>
  </si>
  <si>
    <t>18600</t>
  </si>
  <si>
    <t>Pašvaldību saņemtie transferti no valsts budžeta</t>
  </si>
  <si>
    <t>18620</t>
  </si>
  <si>
    <t xml:space="preserve">Pašvaldību saņemtie valsts budžeta transferti </t>
  </si>
  <si>
    <t>18621</t>
  </si>
  <si>
    <t>Mērķdotācija izglītības pasākumiem</t>
  </si>
  <si>
    <t>18622</t>
  </si>
  <si>
    <t>Mērķdotācijas kultūras pasākumiem</t>
  </si>
  <si>
    <t>18623</t>
  </si>
  <si>
    <t>Mērķdotācijas ceļiem</t>
  </si>
  <si>
    <t>18624</t>
  </si>
  <si>
    <t>Mērķdotācija pašvaldību pamatizglītības, vispārējās izglītības un daļējai interešu izglītības finanšēšanai</t>
  </si>
  <si>
    <t>18625</t>
  </si>
  <si>
    <t>Mērķdotācija pašvaldību izglītības iestāžu piecgadīgo un sešgadīgo bērnu apmācībai</t>
  </si>
  <si>
    <t xml:space="preserve">Mērķdotācija 1.-4.kl. brīvpusdienām </t>
  </si>
  <si>
    <t>Mērķdotācija 1.-4.kl.Ukraiņu izglītojamiem</t>
  </si>
  <si>
    <t>18628</t>
  </si>
  <si>
    <t>Mērķdotācija mācību literatūrai un mācību līdzekļiem</t>
  </si>
  <si>
    <t>18629</t>
  </si>
  <si>
    <t>Pārējās mērķdotācijas</t>
  </si>
  <si>
    <t>18630</t>
  </si>
  <si>
    <t>Pašvaldību no valsts budžeta iestādēm saņemtie transferti RS pol.instrumentu un pārējās ārvalstu fin.pal. līdzfinansētajiem projektiem (pasākumiem)</t>
  </si>
  <si>
    <t>Pašvaldību budžetā saņemtā dotācija no pašvaldību finanšu izlīdzināšanas fonda</t>
  </si>
  <si>
    <t>Valsts dotācija pašvaldību budžetam</t>
  </si>
  <si>
    <t>19000</t>
  </si>
  <si>
    <t>PAŠVALDĪBU BUDŽETU TRANSFERTI</t>
  </si>
  <si>
    <t>19200</t>
  </si>
  <si>
    <t>Ieņēmumi pašvaldību budžetā no citām pašvaldībām</t>
  </si>
  <si>
    <t>192001</t>
  </si>
  <si>
    <t>Pašvaldības saņemtie transferti no citām pašvaldībām izglītības funkciju nodrošināšanai</t>
  </si>
  <si>
    <t>192003</t>
  </si>
  <si>
    <t xml:space="preserve">Pārējie pašvaldības saņemtie transferti no citām pašvaldībām </t>
  </si>
  <si>
    <t>21000</t>
  </si>
  <si>
    <t>BUDŽETA IESTĀŽU IEŅĒMUMI</t>
  </si>
  <si>
    <t>Budžeta iestādes ieņēmumi no ārvalstu finanšu palīdzības</t>
  </si>
  <si>
    <t>Ieņēmumi no vadošā partnera partneru grupas īstenotajiem ES politiku instrumentu projektiem</t>
  </si>
  <si>
    <t>21300</t>
  </si>
  <si>
    <t>Ieņēmumi no budžeta iestāžu un struktūrvienību sniegtajiem maksas pakalpojumiemu un citi pašu ieņēmumi</t>
  </si>
  <si>
    <t>21351</t>
  </si>
  <si>
    <t>Mācību maksa</t>
  </si>
  <si>
    <t>21352</t>
  </si>
  <si>
    <t>Ieņēmumi no vecāku maksām</t>
  </si>
  <si>
    <t>21359</t>
  </si>
  <si>
    <t>Pārējie ieņēmumi par izglītības pakalpojumiem</t>
  </si>
  <si>
    <t>21379</t>
  </si>
  <si>
    <t>Ieņēmumi par pārējo dokumentu izsniegšanu un pārējiem kancelejas pakalpojumiem</t>
  </si>
  <si>
    <t>Ieņēmumi par telpu nomu un īri</t>
  </si>
  <si>
    <t>21381</t>
  </si>
  <si>
    <t>Ieņēmumi par telpu nomu</t>
  </si>
  <si>
    <t>213810</t>
  </si>
  <si>
    <t>213811</t>
  </si>
  <si>
    <t>Ieņēmumi par apkuri</t>
  </si>
  <si>
    <t>213812</t>
  </si>
  <si>
    <t>Ieņēmumi par ūdeni, kanalizāciju</t>
  </si>
  <si>
    <t>213813</t>
  </si>
  <si>
    <t>Ieņēmumi par elektrību</t>
  </si>
  <si>
    <t>213814</t>
  </si>
  <si>
    <t>Ieņēmumi par atkritumu izvešanu</t>
  </si>
  <si>
    <t>213815</t>
  </si>
  <si>
    <t>Ieņēmumi par apsaimniekošanu</t>
  </si>
  <si>
    <t>21382</t>
  </si>
  <si>
    <t>Ieņēmumi par viesnīcu pakalpojumiem</t>
  </si>
  <si>
    <t>21383</t>
  </si>
  <si>
    <t>Ieņēmumi no kustamā īpašuma iznomāšanas</t>
  </si>
  <si>
    <t>21384</t>
  </si>
  <si>
    <t>Ieņēmumi par zemes nomu</t>
  </si>
  <si>
    <t>21389</t>
  </si>
  <si>
    <t>Pārēji ieņēmumi par nomu un īri</t>
  </si>
  <si>
    <t>21391</t>
  </si>
  <si>
    <t>Maksa par personu uzturēšanos soc.aprūpes iestādēs</t>
  </si>
  <si>
    <t>21393</t>
  </si>
  <si>
    <t>Ieņēmumi par biļešu realizāciju</t>
  </si>
  <si>
    <t>21394</t>
  </si>
  <si>
    <t>Ieņēmumi par  komunālajiem pakalpojumiem</t>
  </si>
  <si>
    <t>Atlīdzība no apdrošināšanas sabiedrībām</t>
  </si>
  <si>
    <t>21399</t>
  </si>
  <si>
    <t>Citi ieņēmumi par maksas pakalpojumiem</t>
  </si>
  <si>
    <t>213991</t>
  </si>
  <si>
    <t>Koncesijas uzraudzības pakalpojumi</t>
  </si>
  <si>
    <t>213992</t>
  </si>
  <si>
    <t>Laulību ceremoniju pakalpojumi</t>
  </si>
  <si>
    <t>Sporta centrs pakalpojumi</t>
  </si>
  <si>
    <t>213994</t>
  </si>
  <si>
    <t>Ieņēmumi par ID karšu un suvenīru realizāciju</t>
  </si>
  <si>
    <t>2139941</t>
  </si>
  <si>
    <t>213995</t>
  </si>
  <si>
    <t>Apbedīšanas  pakalpojumi</t>
  </si>
  <si>
    <t>213996</t>
  </si>
  <si>
    <t>Būvvaldes  pakalpojumi</t>
  </si>
  <si>
    <t>Reklāmas pakalpojumi</t>
  </si>
  <si>
    <t>213998</t>
  </si>
  <si>
    <t>Dalības maksa semināros, sacensībās</t>
  </si>
  <si>
    <t>213999</t>
  </si>
  <si>
    <t>Pārējie iepriekš neklasificētie pašu ieņēmumi</t>
  </si>
  <si>
    <t>Pārējie  ieņēmumi par iestāžu sniegtajiem maksas pakalpojumiem</t>
  </si>
  <si>
    <t>Zemes likumisko lietošanas tiesību ieņēmumi</t>
  </si>
  <si>
    <t>Pārējie iepriekš neklasificētie maksas ieņēmumi</t>
  </si>
  <si>
    <t>4000.</t>
  </si>
  <si>
    <t>ĪPAŠUMA NODOKLIS</t>
  </si>
  <si>
    <t>4100.</t>
  </si>
  <si>
    <t>Nekustamā īpašuma nodoklis</t>
  </si>
  <si>
    <t>4111</t>
  </si>
  <si>
    <t>Nekustamā īpašuma nodokļa par zemi kārtējā saimnieciskā gada ieņēmumi</t>
  </si>
  <si>
    <t>41121</t>
  </si>
  <si>
    <t>Nekustamā īpašuma nodokļa par zemi iepriekšējo gadu parādi</t>
  </si>
  <si>
    <t>41122</t>
  </si>
  <si>
    <t>Kavējuma nauda par NīN par zemi</t>
  </si>
  <si>
    <t>4121</t>
  </si>
  <si>
    <t>Nekustamā īpašuma nodokļa par ēkām un būvēm kārtējā saimn.gada ieņēmumi</t>
  </si>
  <si>
    <t>41221</t>
  </si>
  <si>
    <t>Nekustamā īpašuma nodokļa par ēkām parādi par iepriekšējiem gadiem</t>
  </si>
  <si>
    <t>41222</t>
  </si>
  <si>
    <t>Kavējuma nauda par NĪN par ēkām</t>
  </si>
  <si>
    <t>4131</t>
  </si>
  <si>
    <t>Nekustamais īpašuma nodokļa par mājokļiem kārtējā saimn.gada ieņēmumi</t>
  </si>
  <si>
    <t>41321</t>
  </si>
  <si>
    <t>Nekustamā īpašuma nodokļa par mājokļiem parādi par iepriekšējiem gadiem</t>
  </si>
  <si>
    <t>41322</t>
  </si>
  <si>
    <t>Kavējuma nauda par mājokļiem</t>
  </si>
  <si>
    <t>5000.</t>
  </si>
  <si>
    <t>Nodokļi</t>
  </si>
  <si>
    <t>5400</t>
  </si>
  <si>
    <t>NODOKĻI ATSEVIŠĶĀM PRECĒM UN PAKALPOJUMU VEIDIEM</t>
  </si>
  <si>
    <t>5410</t>
  </si>
  <si>
    <t>Azartspēļu nodoklis</t>
  </si>
  <si>
    <t>5500</t>
  </si>
  <si>
    <t>NODOKĻI UN MAKSĀJUMI PAR TIESĪBĀM LIETOT ATSEVIŠĶAS PRECES</t>
  </si>
  <si>
    <t>5531</t>
  </si>
  <si>
    <t>Dabas resursu nodoklis par dabas resursu ieguvi un vides piesārņošanu</t>
  </si>
  <si>
    <t>8000.</t>
  </si>
  <si>
    <t>IEŅĒMUMI NO UZŅĒMĒJDARBĪBAS UN  ĪPAŠUMA</t>
  </si>
  <si>
    <t>8600.</t>
  </si>
  <si>
    <t>Procentu ieņēmumi no depozītiem un kontu atlikumiem.</t>
  </si>
  <si>
    <t>Pašvaldību budžeta procentu ieņēmumi par pašvaldību kontu atlikumiem kredītiestādēs</t>
  </si>
  <si>
    <t>8640</t>
  </si>
  <si>
    <t>Procentu ieņēmumi par atlikto maksājumu un vēl nesamaksātās pirkuma maksas daļas</t>
  </si>
  <si>
    <t>9000.</t>
  </si>
  <si>
    <t>VALSTS (PAŠVALDĪBU) NODEVAS UN KANCELEJAS NODEVAS</t>
  </si>
  <si>
    <t>9180</t>
  </si>
  <si>
    <t>Valsts nodeva par citu personu apliecinošu un tiesību apliecinošu dokumentu izsniegšanu</t>
  </si>
  <si>
    <t>9183</t>
  </si>
  <si>
    <t>Nodeva par informācijas saņemšanu no Fizisko personu reģistra</t>
  </si>
  <si>
    <t>9186</t>
  </si>
  <si>
    <t>Nodeva par ziņu par deklarēto dzīvesvietu reģistrāciju</t>
  </si>
  <si>
    <t>9400</t>
  </si>
  <si>
    <t>Valsts nodevas, kuras ieskaita pašvaldību budžeta</t>
  </si>
  <si>
    <t>9420</t>
  </si>
  <si>
    <t>Valsts nodeva par apliecinājumiem un citu funkciju pildīšanu bāriņtiesās</t>
  </si>
  <si>
    <t>9430</t>
  </si>
  <si>
    <t>Valsts nodeva par uzvārda, vārda un tautības ieraksta maiņu personu apliecinošos dokumentos</t>
  </si>
  <si>
    <t>9450</t>
  </si>
  <si>
    <t>Valsts nodeva par civilstāvokļa aktu reģistrēšanu, grozīšanu un papildināšanu</t>
  </si>
  <si>
    <t>9490</t>
  </si>
  <si>
    <t>Pārējās valsts nodevas, kuras ieskaita pašvaldības budžetā</t>
  </si>
  <si>
    <t>9500</t>
  </si>
  <si>
    <t>Pašvaldību nodevas</t>
  </si>
  <si>
    <t>9512</t>
  </si>
  <si>
    <t>Pašvaldības  nodeva par izklaidējoša rakstura pasākumu sarīkošanu publiskās vietās</t>
  </si>
  <si>
    <t>9514</t>
  </si>
  <si>
    <t>Pašvaldības nodeva par tirdzniecību publiskās vietās</t>
  </si>
  <si>
    <t>9517</t>
  </si>
  <si>
    <t>Pašvaldības nodeva par reklāmas, afišu un sludinājumu izvietošanu publiskās vietās</t>
  </si>
  <si>
    <t>Pašvaldības nodeva par būvatļaujas izdošanu vai būvniecības ieceres akceptu</t>
  </si>
  <si>
    <t>9529</t>
  </si>
  <si>
    <t>Pārējās nodevas, ko uzliek pašvaldība</t>
  </si>
  <si>
    <r>
      <t xml:space="preserve">BUDŽETA IZDEVUMI ATBILSTOŠI </t>
    </r>
    <r>
      <rPr>
        <b/>
        <u/>
        <sz val="14"/>
        <rFont val="Cambria"/>
        <family val="1"/>
        <charset val="186"/>
        <scheme val="major"/>
      </rPr>
      <t>EKONOMISKAI KATEGORIJAI</t>
    </r>
  </si>
  <si>
    <t>1000</t>
  </si>
  <si>
    <t>ATLĪDZĪBA</t>
  </si>
  <si>
    <t>1100</t>
  </si>
  <si>
    <t>Darba samaksa</t>
  </si>
  <si>
    <t>1200</t>
  </si>
  <si>
    <t>Darba devēja VSAOI, pabalsti un kompensācijas</t>
  </si>
  <si>
    <t>2000</t>
  </si>
  <si>
    <t>PRECES UN PAKALPOJUMI</t>
  </si>
  <si>
    <t>2100</t>
  </si>
  <si>
    <t>Komandējumi un dienesta braucieni</t>
  </si>
  <si>
    <t>2200</t>
  </si>
  <si>
    <t>Pakalpojumi</t>
  </si>
  <si>
    <t>2300</t>
  </si>
  <si>
    <t>Krājumi, materiāli, energoresursi, preces, biroja preces un inventārs</t>
  </si>
  <si>
    <t>2400</t>
  </si>
  <si>
    <t>Izdevumi periodikas iegādei bibliotēku krājumiem</t>
  </si>
  <si>
    <t>2500</t>
  </si>
  <si>
    <t>Budžeta iestāžu nodokļu maksājumi</t>
  </si>
  <si>
    <t>3000</t>
  </si>
  <si>
    <t>SUBSĪDIJAS UN DOTĀCIJAS</t>
  </si>
  <si>
    <t>3200</t>
  </si>
  <si>
    <t>Subsīdijas un dotācijas komersantiem, biedrībām un nodibinājumiem</t>
  </si>
  <si>
    <t>3290</t>
  </si>
  <si>
    <t>Subsīdijas un dotācijas komersantiem, biedrībām, nodibinājumiem ES pol. instr.un pārējās ārvalstu finanšu palīdzības līdzfinansēto projektu un pasākumu ietavros</t>
  </si>
  <si>
    <t>4000</t>
  </si>
  <si>
    <t>PROCENTU IZDEVUMI</t>
  </si>
  <si>
    <t>4300</t>
  </si>
  <si>
    <t>Pārējie procentu maksājumi</t>
  </si>
  <si>
    <t>5000</t>
  </si>
  <si>
    <t>PAMATKAPITĀLA VEIDOŠANA</t>
  </si>
  <si>
    <t>5100</t>
  </si>
  <si>
    <t>Nemateriālie ieguldījumi</t>
  </si>
  <si>
    <t>5200</t>
  </si>
  <si>
    <t>PAMATLĪDZEKĻI</t>
  </si>
  <si>
    <t>6000</t>
  </si>
  <si>
    <t>SOCIĀLIE PABALSTI</t>
  </si>
  <si>
    <t>6200</t>
  </si>
  <si>
    <t>Sociālie pabalsti naudā</t>
  </si>
  <si>
    <t>6300</t>
  </si>
  <si>
    <t>Sociālie pabalsti natūrā</t>
  </si>
  <si>
    <t>6400</t>
  </si>
  <si>
    <t>Pārējie klasifikācijā neminētie maksājumi iedzīvotājiem natūrā un kompensācijas</t>
  </si>
  <si>
    <t>Kompensācijas, kuras izmaksā personām, pamatojoties uz Latvijas tiesu, Eiropas Savienības Tiesas, Eiropas Cilvēktiesību tiesas nolēmumiem</t>
  </si>
  <si>
    <t>7000</t>
  </si>
  <si>
    <t>TRANSVERTI, DOTĀCIJAS UN MĒRĶDOTĀCIJAS PAŠVALDĪBĀM, PAŠU RESURSI,DALĪBAS MAKSA</t>
  </si>
  <si>
    <t>7200</t>
  </si>
  <si>
    <t>Pašvaldību budžeta kārtējo izdevumu transferti</t>
  </si>
  <si>
    <t>Starptautiskā sadarbība</t>
  </si>
  <si>
    <t>9000</t>
  </si>
  <si>
    <t>KAPITĀLO IZDEVUMU TRANSFERTI, MĒRĶDOTĀCIJAS</t>
  </si>
  <si>
    <t>9200</t>
  </si>
  <si>
    <t>Kapitālo izdevumu transferti starp vienas pašvaldības dažādiem budžeta veidiem</t>
  </si>
  <si>
    <r>
      <t xml:space="preserve">BUDŽETA IZDEVUMI ATBILSTOŠI </t>
    </r>
    <r>
      <rPr>
        <b/>
        <u/>
        <sz val="14"/>
        <rFont val="Cambria"/>
        <family val="1"/>
        <charset val="186"/>
        <scheme val="major"/>
      </rPr>
      <t>FUNKCIONĀLAI KATEGORIJAI</t>
    </r>
  </si>
  <si>
    <t>Funkcionālā kategorija</t>
  </si>
  <si>
    <t>Funkcionālās kategorijas apakškods</t>
  </si>
  <si>
    <t>Struktūrvienības/iestādes kods</t>
  </si>
  <si>
    <t>Struktūrvienības/iestādes nosaukums</t>
  </si>
  <si>
    <t>BUDŽETA IZDEVUMI KOPĀ</t>
  </si>
  <si>
    <t>01.000</t>
  </si>
  <si>
    <t>VISPĀRĒJIE VALDĪBAS DIENESTI</t>
  </si>
  <si>
    <t>01.100</t>
  </si>
  <si>
    <t>Izpildvara, likumdošanas vara</t>
  </si>
  <si>
    <t>1111</t>
  </si>
  <si>
    <t>Pārvalde</t>
  </si>
  <si>
    <t>Vēlēšanu komisija</t>
  </si>
  <si>
    <t>Komunikācijas pārvalde</t>
  </si>
  <si>
    <t>1117</t>
  </si>
  <si>
    <t>Klientu apkalpošanas pārvalde</t>
  </si>
  <si>
    <t>1120</t>
  </si>
  <si>
    <t>Dzimtsarakstu nodaļa</t>
  </si>
  <si>
    <t>1121</t>
  </si>
  <si>
    <t>Informācijas tehnoloģijas nodaļa</t>
  </si>
  <si>
    <t>01.330</t>
  </si>
  <si>
    <t>Vispārējās nozīmes dienesti</t>
  </si>
  <si>
    <t>Siguldas novada digitālais centrs</t>
  </si>
  <si>
    <t>01.720</t>
  </si>
  <si>
    <t>Pašvaldības budžetu parāda darījumi</t>
  </si>
  <si>
    <t>1721</t>
  </si>
  <si>
    <t>Pašvaldības budžeta iekšējā valsts parāda darījumi</t>
  </si>
  <si>
    <t>01.830</t>
  </si>
  <si>
    <t>Vispārēja rakstura transferti no pašvaldību budžeta pašvaldību budžetam</t>
  </si>
  <si>
    <t>1831</t>
  </si>
  <si>
    <t>Norēķini ar pašvaldību budžetiem-par izglītību</t>
  </si>
  <si>
    <t>Iemaksas Finanšu izlīdzināšanas fondā</t>
  </si>
  <si>
    <t>03.000</t>
  </si>
  <si>
    <t>SABIEDRISKĀ KĀRTĪBA UN DROŠĪBA</t>
  </si>
  <si>
    <t>03.200</t>
  </si>
  <si>
    <t>Subsīdijas un dotācijas komersantiem</t>
  </si>
  <si>
    <t>Ugunsdrošības un civilās aizsardzības pasākumi</t>
  </si>
  <si>
    <t>Operatīvās komunikācijas centrs</t>
  </si>
  <si>
    <t>03.600</t>
  </si>
  <si>
    <t>Pārējie neklasificētie sabiedriskās kārtības un drošības pakalpojumi</t>
  </si>
  <si>
    <t>3610</t>
  </si>
  <si>
    <t>Pašvaldības policija</t>
  </si>
  <si>
    <t>04.000</t>
  </si>
  <si>
    <t>EKONOMISKĀ DARBĪBA</t>
  </si>
  <si>
    <t>04.120</t>
  </si>
  <si>
    <t>Vispārējās nodarbinātības jautājumi</t>
  </si>
  <si>
    <t>Bērnu un jauniešu nodarbinātības pasākumi vasaras brīvlaikā</t>
  </si>
  <si>
    <t>04.430</t>
  </si>
  <si>
    <t>Būvniecība</t>
  </si>
  <si>
    <t>4431</t>
  </si>
  <si>
    <t>Būvniecības kontroles pārvalde</t>
  </si>
  <si>
    <t>04.510</t>
  </si>
  <si>
    <t xml:space="preserve">Autotransports </t>
  </si>
  <si>
    <t>4507</t>
  </si>
  <si>
    <t>Transportbūvju nodaļa</t>
  </si>
  <si>
    <t>04.730</t>
  </si>
  <si>
    <t>Tūrisms</t>
  </si>
  <si>
    <t>473101</t>
  </si>
  <si>
    <t>Administrācija un mārketinga nodaļa</t>
  </si>
  <si>
    <t>473102</t>
  </si>
  <si>
    <t>Tūrisma nodaļa</t>
  </si>
  <si>
    <t>473103</t>
  </si>
  <si>
    <t>Livonija ordeņa Siguldas pils</t>
  </si>
  <si>
    <t>473105</t>
  </si>
  <si>
    <t>Pils Komplekss</t>
  </si>
  <si>
    <t>473106</t>
  </si>
  <si>
    <t>ID kartes un to apkalpošana</t>
  </si>
  <si>
    <t>473107</t>
  </si>
  <si>
    <t>Attīstības projektu un uzņēmējdarbības nodaļa</t>
  </si>
  <si>
    <t>473108</t>
  </si>
  <si>
    <t>GNP apmeklētāju centrs</t>
  </si>
  <si>
    <t>473111</t>
  </si>
  <si>
    <t>Siguldas Jaunā pils</t>
  </si>
  <si>
    <t>473113</t>
  </si>
  <si>
    <t>Lēdurgas dendroparks</t>
  </si>
  <si>
    <t>04.740</t>
  </si>
  <si>
    <t>Vairāku mērķu attīstības projekti</t>
  </si>
  <si>
    <t>Līdzdalības budžetu projekti</t>
  </si>
  <si>
    <t>4746</t>
  </si>
  <si>
    <t>Līdzfinansējums infrastruktūras sakārtošanai</t>
  </si>
  <si>
    <t>Līdzfinansējums biedrībām projektu realizēšanai</t>
  </si>
  <si>
    <t>04.920</t>
  </si>
  <si>
    <t>Privatizācija</t>
  </si>
  <si>
    <t>4921</t>
  </si>
  <si>
    <t>Pašvaldības īpašuma atsavināšana</t>
  </si>
  <si>
    <t>05.000</t>
  </si>
  <si>
    <t>VIDES AIZSARDZĪBA</t>
  </si>
  <si>
    <t>05.100</t>
  </si>
  <si>
    <t>Atkritumu apsaimniekošana</t>
  </si>
  <si>
    <t>5101</t>
  </si>
  <si>
    <t>Zaļo un dārza atkritumu laukuma apsaimniekošana</t>
  </si>
  <si>
    <t>05.200</t>
  </si>
  <si>
    <t>Notekūdeņu apsaimniekošana</t>
  </si>
  <si>
    <t>5201</t>
  </si>
  <si>
    <t>Lietusūdeņu kanalizācija</t>
  </si>
  <si>
    <t>05.600</t>
  </si>
  <si>
    <t>Pārējā citur neklasificētā vides aizsardzība</t>
  </si>
  <si>
    <t>5600</t>
  </si>
  <si>
    <t>Vides aizsardzības pasākumi no DRN</t>
  </si>
  <si>
    <t>06.000</t>
  </si>
  <si>
    <t>TERITORIJU UN MĀJOKĻU APSAIMNIEKOŠANA</t>
  </si>
  <si>
    <t>06.200</t>
  </si>
  <si>
    <t>Teritoriju attīstība</t>
  </si>
  <si>
    <t>6210</t>
  </si>
  <si>
    <t xml:space="preserve">Attīstības un investīciju pārvalde
</t>
  </si>
  <si>
    <t>Pašvaldības infrastruktūras saimnieciskā nodreošinājuma pārvalde</t>
  </si>
  <si>
    <t>6213</t>
  </si>
  <si>
    <t>Kapsētu pārvaldības nodaļa</t>
  </si>
  <si>
    <t>6214</t>
  </si>
  <si>
    <t>Pašvaldības īpašumu remonts un apsaimniekošana</t>
  </si>
  <si>
    <t>6218</t>
  </si>
  <si>
    <t>Siguldas pils kompleksa sabiedriskā-biroja ēka</t>
  </si>
  <si>
    <t>Siguldas pilsētas un Siguldas pagasta apvienību pārvalde</t>
  </si>
  <si>
    <t>6219</t>
  </si>
  <si>
    <t>Siguldas pils kompleksa Jaunā pils</t>
  </si>
  <si>
    <t>6222</t>
  </si>
  <si>
    <t>Allažu un Inčukalna pagastu apvienības pārvalde</t>
  </si>
  <si>
    <t>6223</t>
  </si>
  <si>
    <t>Mālpils un Mores pagastu apvienības pārvalde</t>
  </si>
  <si>
    <t>6224</t>
  </si>
  <si>
    <t>Krimuldas un Lēdurgas pagastu apvienības pārvalde</t>
  </si>
  <si>
    <t>6225</t>
  </si>
  <si>
    <t>Īpašumu un tteritorijas uzturēšana Lēdurgā</t>
  </si>
  <si>
    <t>6226</t>
  </si>
  <si>
    <t>Pašvaldības dzīvokļu uzturēšana</t>
  </si>
  <si>
    <t>6227</t>
  </si>
  <si>
    <t>Dzelzceļa stacijas ēkas un laukuma apsaimniekošana</t>
  </si>
  <si>
    <t>06.400</t>
  </si>
  <si>
    <t>Ielu apgaismošana</t>
  </si>
  <si>
    <t>6410</t>
  </si>
  <si>
    <t>06.600</t>
  </si>
  <si>
    <t>Pārējie pašvaldības teritorijas mājokļu apsaimn. izdevumi</t>
  </si>
  <si>
    <t>6610</t>
  </si>
  <si>
    <t>Koncesijas uzraudzība</t>
  </si>
  <si>
    <t>6611</t>
  </si>
  <si>
    <t>Mālpils dienesta viesnīca</t>
  </si>
  <si>
    <t>6615</t>
  </si>
  <si>
    <t>Transporta pārvalde</t>
  </si>
  <si>
    <t>08.000</t>
  </si>
  <si>
    <t>ATPŪTA, KULTŪRA UN RELIĢIJA</t>
  </si>
  <si>
    <t>08.100</t>
  </si>
  <si>
    <t>Atpūtas un sporta pasākumi</t>
  </si>
  <si>
    <t>8110</t>
  </si>
  <si>
    <t>Izglītības un sporta pārvaldes Sporta nodaļa</t>
  </si>
  <si>
    <t>8111</t>
  </si>
  <si>
    <t>Sporta komitejas lēmumu īstenošana</t>
  </si>
  <si>
    <t>8114</t>
  </si>
  <si>
    <t>Lēdurgas, Krimuldas sporta pasākumi un sporta laukumu uzturēšana, t.sk. "Namiņš"</t>
  </si>
  <si>
    <t>8115</t>
  </si>
  <si>
    <t>Inčukalna sporta pasākumi un sporta laukumu uzturēšana</t>
  </si>
  <si>
    <t>8120</t>
  </si>
  <si>
    <t>Mālpils sporta pasākumi un sporta laukumu uzturēšana</t>
  </si>
  <si>
    <t>08.210</t>
  </si>
  <si>
    <t>Bibliotēkas</t>
  </si>
  <si>
    <t>8211</t>
  </si>
  <si>
    <t>Siguldas novada bibliotēka</t>
  </si>
  <si>
    <t>8213</t>
  </si>
  <si>
    <t>Siguldas pagasta bibliotēka</t>
  </si>
  <si>
    <t>8214</t>
  </si>
  <si>
    <t>Jūdažu bibliotēka un sabiedriskais centrs</t>
  </si>
  <si>
    <t>8215</t>
  </si>
  <si>
    <t>Mores pagasta bibliotēka</t>
  </si>
  <si>
    <t>8216</t>
  </si>
  <si>
    <t>Allažu pagasta bibliotēka</t>
  </si>
  <si>
    <t>8217</t>
  </si>
  <si>
    <t>Mālpils bibliotēka</t>
  </si>
  <si>
    <t>8218</t>
  </si>
  <si>
    <t>Sidgundas bibliotēka</t>
  </si>
  <si>
    <t>8219</t>
  </si>
  <si>
    <t>Inčukalna  bibliotēka</t>
  </si>
  <si>
    <t>8220</t>
  </si>
  <si>
    <t>Krimuldas pagasta bibliotēkas</t>
  </si>
  <si>
    <t>8221</t>
  </si>
  <si>
    <t>Lēdurgas pagasta bibliotēkas</t>
  </si>
  <si>
    <t>8223</t>
  </si>
  <si>
    <t>Inciema bibliotēka</t>
  </si>
  <si>
    <t>08.230</t>
  </si>
  <si>
    <t>Kultūras centri, nami, klubi</t>
  </si>
  <si>
    <t>Siguldas novada Kultūras un Tūrisma centrs (administrācija)</t>
  </si>
  <si>
    <t>8231</t>
  </si>
  <si>
    <t>Siguldas novada Kultūras centrs "Devons"</t>
  </si>
  <si>
    <t>82311</t>
  </si>
  <si>
    <t>Siguldas pils paviljons</t>
  </si>
  <si>
    <t>8232</t>
  </si>
  <si>
    <t>Siguldas pagasta Kultūras nams</t>
  </si>
  <si>
    <t>8233</t>
  </si>
  <si>
    <t>Mores pagasta Tautas nams</t>
  </si>
  <si>
    <t>8235</t>
  </si>
  <si>
    <t>Allažu pagasta Tautas nams</t>
  </si>
  <si>
    <t>8237</t>
  </si>
  <si>
    <t>8238</t>
  </si>
  <si>
    <t>Mālpils Kultūras centrs</t>
  </si>
  <si>
    <t>"Skulmju dzimtas mājas" ekspozīcija</t>
  </si>
  <si>
    <t>8239</t>
  </si>
  <si>
    <t>Inčukalna Tautas nams</t>
  </si>
  <si>
    <t>Inčukalna kopienas centrs</t>
  </si>
  <si>
    <t>8240</t>
  </si>
  <si>
    <t>Krimuldas Tautas nams</t>
  </si>
  <si>
    <t>82401</t>
  </si>
  <si>
    <t>Anšlava Eglīša ekspozīcija</t>
  </si>
  <si>
    <t>8241</t>
  </si>
  <si>
    <t>Lēdurgas kultūras nams</t>
  </si>
  <si>
    <t>08.610</t>
  </si>
  <si>
    <t>Kultūras pārvalde</t>
  </si>
  <si>
    <t>8610</t>
  </si>
  <si>
    <t>Izglītības, kultūras atbalsta fonds un kultūras projekti</t>
  </si>
  <si>
    <t>Dziesmu svētki</t>
  </si>
  <si>
    <t>Atbalsts reliģiskām organizācijām</t>
  </si>
  <si>
    <t>09.000</t>
  </si>
  <si>
    <t>IZGLĪTĪBA</t>
  </si>
  <si>
    <t>09.100</t>
  </si>
  <si>
    <t>Pirmsskolas izglītība</t>
  </si>
  <si>
    <t>9101</t>
  </si>
  <si>
    <t xml:space="preserve"> PII "ĀBELĪTE"</t>
  </si>
  <si>
    <t>9102</t>
  </si>
  <si>
    <t>PII "Pīlādzītis"</t>
  </si>
  <si>
    <t>9103</t>
  </si>
  <si>
    <t>PII "Saulīte"</t>
  </si>
  <si>
    <t>9104</t>
  </si>
  <si>
    <t>Privātie bērnudārzi</t>
  </si>
  <si>
    <t>9106</t>
  </si>
  <si>
    <t>9107</t>
  </si>
  <si>
    <t>Allažu pamatskolas pirmskolas grupas</t>
  </si>
  <si>
    <t>9108</t>
  </si>
  <si>
    <t>PII "Pasaciņa" Skolas ielā 5</t>
  </si>
  <si>
    <t>9109</t>
  </si>
  <si>
    <t>PII "Tornīši", Skolas ielā 3</t>
  </si>
  <si>
    <t>91101</t>
  </si>
  <si>
    <t>Mālpils PII "Māllēpīte"</t>
  </si>
  <si>
    <t>91102</t>
  </si>
  <si>
    <t>Inčukalna PII "Minka"</t>
  </si>
  <si>
    <t>91103</t>
  </si>
  <si>
    <t>PII "Krimulda"</t>
  </si>
  <si>
    <t>91104</t>
  </si>
  <si>
    <t>PII "Ezerciems"</t>
  </si>
  <si>
    <t>91105</t>
  </si>
  <si>
    <t>Lēdurgas PII grupas</t>
  </si>
  <si>
    <t>91107</t>
  </si>
  <si>
    <t>Mores pamatskolas pirmsskolas grupas</t>
  </si>
  <si>
    <t>91108</t>
  </si>
  <si>
    <t>Inčukalna pamatskolas pirmsskolas grupas</t>
  </si>
  <si>
    <t>Bērnudārzu asistentu pakalpojumi</t>
  </si>
  <si>
    <t>09.210</t>
  </si>
  <si>
    <t>Pamatizglītība</t>
  </si>
  <si>
    <t>9211</t>
  </si>
  <si>
    <t>Siguldas Valsts ģimnāzija</t>
  </si>
  <si>
    <t>9213</t>
  </si>
  <si>
    <t>Siguldas sākumskola Laurenči</t>
  </si>
  <si>
    <t>9214</t>
  </si>
  <si>
    <t>Siguldas 1.pamatskola</t>
  </si>
  <si>
    <t>9216</t>
  </si>
  <si>
    <t>Siguldas pilsētas vidusskola</t>
  </si>
  <si>
    <t>9217</t>
  </si>
  <si>
    <t>Mores pamatskola</t>
  </si>
  <si>
    <t>9218</t>
  </si>
  <si>
    <t>Privātās vidusskolas, sākumskolas</t>
  </si>
  <si>
    <t>9220</t>
  </si>
  <si>
    <t>Allažu pamatskola</t>
  </si>
  <si>
    <t>92201</t>
  </si>
  <si>
    <t>Mālpils vidusskola</t>
  </si>
  <si>
    <t>92202</t>
  </si>
  <si>
    <t>Inčukalna pamatskola</t>
  </si>
  <si>
    <t>92203</t>
  </si>
  <si>
    <t>Krimuldas vidusskola</t>
  </si>
  <si>
    <t>92204</t>
  </si>
  <si>
    <t>Krimuldas Sporta centrs</t>
  </si>
  <si>
    <t>92205</t>
  </si>
  <si>
    <t>Lēdurgas pamatskola</t>
  </si>
  <si>
    <t>92207</t>
  </si>
  <si>
    <t>Mālpils sporta centrs</t>
  </si>
  <si>
    <t>92208</t>
  </si>
  <si>
    <t>Lēdurgas sporta centrs</t>
  </si>
  <si>
    <t>92209</t>
  </si>
  <si>
    <t>Inčukalna sporta centrs</t>
  </si>
  <si>
    <t>Skolu asistentu pakalpojumi</t>
  </si>
  <si>
    <t>9231</t>
  </si>
  <si>
    <t>Allažu sporta halle</t>
  </si>
  <si>
    <t>Skolēnu stipendijas</t>
  </si>
  <si>
    <t>09.510</t>
  </si>
  <si>
    <t>Interešu izglītība ( Līmeņos nedefinētā izglītība)</t>
  </si>
  <si>
    <t>9513</t>
  </si>
  <si>
    <t>Mālpils mūzikas un mākslas skola</t>
  </si>
  <si>
    <t>Siguldas novada Jaunrades centrs</t>
  </si>
  <si>
    <t>9515</t>
  </si>
  <si>
    <t>Siguldas Sporta skola</t>
  </si>
  <si>
    <t>9516</t>
  </si>
  <si>
    <t>Inčukalna Mūzikas un mākslas skola</t>
  </si>
  <si>
    <t>Krimuldas Mūzikas un mākslas skola</t>
  </si>
  <si>
    <t>9518</t>
  </si>
  <si>
    <t>Maijas Pīlāgas Lēdurgas mākslas skola</t>
  </si>
  <si>
    <t>09.610</t>
  </si>
  <si>
    <t>Izglītojamo pārvadājumu pakalpojumi</t>
  </si>
  <si>
    <t>Izglītojamo pārvadājumi</t>
  </si>
  <si>
    <t>09.620</t>
  </si>
  <si>
    <t>Izglītojamo ēdināšanas pakalpojumi</t>
  </si>
  <si>
    <t>96201</t>
  </si>
  <si>
    <t>Izglītojamo ēdināšana PII Ābelīte</t>
  </si>
  <si>
    <t>96202</t>
  </si>
  <si>
    <t>Izglītojamo ēdināšana PII Pīlādzītis</t>
  </si>
  <si>
    <t>96203</t>
  </si>
  <si>
    <t>Izglītojamo ēdināšana PII Saulīte</t>
  </si>
  <si>
    <t>96204</t>
  </si>
  <si>
    <t>Izglītojamo ēdināšana PII Ieviņa</t>
  </si>
  <si>
    <t>96205</t>
  </si>
  <si>
    <t>Izglītojamo ēdināšana Allažu pamatskolas PII grupas</t>
  </si>
  <si>
    <t>96206</t>
  </si>
  <si>
    <t>Izglītojamo ēdināšana PII Pasaciņa</t>
  </si>
  <si>
    <t>96207</t>
  </si>
  <si>
    <t>Izglītojamo ēdināšana PII Tornīši</t>
  </si>
  <si>
    <t>96208</t>
  </si>
  <si>
    <t>Izglītojamo ēdināšana PII Māllēpīte</t>
  </si>
  <si>
    <t>96209</t>
  </si>
  <si>
    <t>Izglītojamo ēdināšana PII Minka</t>
  </si>
  <si>
    <t>96210</t>
  </si>
  <si>
    <t>Izglītojamo ēdināšana PII Krimulda</t>
  </si>
  <si>
    <t>96211</t>
  </si>
  <si>
    <t>Izglītojamo ēdināšana PII Ezerciems</t>
  </si>
  <si>
    <t>96214</t>
  </si>
  <si>
    <t>Izglītojamo ēdināšana Inčukalna pamatskolas PII grupas</t>
  </si>
  <si>
    <t>96216</t>
  </si>
  <si>
    <t>Izglītojamo ēdināšana Siguldas Valsts ģimnāzija</t>
  </si>
  <si>
    <t>96217</t>
  </si>
  <si>
    <t>Izglītojamo ēdināšana Siguldas sākumskola Laurenči</t>
  </si>
  <si>
    <t>96218</t>
  </si>
  <si>
    <t>Izglītojamo ēdināšana Siguldas 1.pamatskola</t>
  </si>
  <si>
    <t>96219</t>
  </si>
  <si>
    <t>Izglītojamo ēdināšana Siguldas pilsētas vidusskola</t>
  </si>
  <si>
    <t>96220</t>
  </si>
  <si>
    <t>Izglītojamo ēdināšana Mores pamatskola</t>
  </si>
  <si>
    <t>96221</t>
  </si>
  <si>
    <t>Izglītojamo ēdināšana Allažu pamatskola</t>
  </si>
  <si>
    <t>96222</t>
  </si>
  <si>
    <t>Izglītojamo ēdināšana Mālpils vidusskola</t>
  </si>
  <si>
    <t>96223</t>
  </si>
  <si>
    <t>Izglītojamo ēdināšana Inčukalna pamatskola</t>
  </si>
  <si>
    <t>96224</t>
  </si>
  <si>
    <t>Izglītojamo ēdināšana Krimuldas vidusskola</t>
  </si>
  <si>
    <t>96225</t>
  </si>
  <si>
    <t>Izglītojamo ēdināšana Lēdurgas pamatskola</t>
  </si>
  <si>
    <t>96226</t>
  </si>
  <si>
    <t>Izglītojamo ēdināšanaprivātās vidusskolas, sākumskolas</t>
  </si>
  <si>
    <t>09.630</t>
  </si>
  <si>
    <t>Izglītojamo izmitināšanas pakalpojumi</t>
  </si>
  <si>
    <t>Izglītojamo izmitināšana Siguldas sākumskola Laurenči</t>
  </si>
  <si>
    <t>09.810</t>
  </si>
  <si>
    <t>Pārējā izglītības vadība</t>
  </si>
  <si>
    <t>9811</t>
  </si>
  <si>
    <t>Izglītības un sporta pārvaldes Izglītības nodaļa</t>
  </si>
  <si>
    <t>9812</t>
  </si>
  <si>
    <t>Tehnoloģiju izglītības centrs</t>
  </si>
  <si>
    <t>10.000</t>
  </si>
  <si>
    <t>SOCIĀLĀ AIZSARDZĪBA</t>
  </si>
  <si>
    <t>10.900</t>
  </si>
  <si>
    <t>Sociālais dienests ar visiem pakalpojumiem</t>
  </si>
  <si>
    <t>1091</t>
  </si>
  <si>
    <t>SN pašvaldības Sociālais dienests</t>
  </si>
  <si>
    <t>10921</t>
  </si>
  <si>
    <t>Atbalsts energoresursiem</t>
  </si>
  <si>
    <t>10922</t>
  </si>
  <si>
    <t>Atbalsts Ukraiņu civiliedzīvotājiem</t>
  </si>
  <si>
    <t>1093</t>
  </si>
  <si>
    <t>Asistentu pakalpojumi</t>
  </si>
  <si>
    <t>1094</t>
  </si>
  <si>
    <t>Pakalpojumi bērniem un pieaugušajiem ar  invalīditāti</t>
  </si>
  <si>
    <t>1097</t>
  </si>
  <si>
    <t>Algoti pagaidu sabiedriskie darbi</t>
  </si>
  <si>
    <t>1098</t>
  </si>
  <si>
    <t>Sociālās aprūpes māja "Gaismiņas"</t>
  </si>
  <si>
    <t>10990</t>
  </si>
  <si>
    <t>Sociālās aprūpes centrs</t>
  </si>
  <si>
    <t>10991</t>
  </si>
  <si>
    <t>Sociālās aprūpes māja "Mālpils"</t>
  </si>
  <si>
    <t>10993</t>
  </si>
  <si>
    <t>Sociālās aprūpes māja "Pēterupe"</t>
  </si>
  <si>
    <t>10994</t>
  </si>
  <si>
    <t>Veco ļaužu nams "Krimulda"</t>
  </si>
  <si>
    <t>10995</t>
  </si>
  <si>
    <t>Sociālās aprūpes māja "Gauja"</t>
  </si>
  <si>
    <t>10.400</t>
  </si>
  <si>
    <t>ATBALSTS ĢIMENĒM AR BĒRNIEM</t>
  </si>
  <si>
    <t>1041</t>
  </si>
  <si>
    <t>Bāriņtiesa</t>
  </si>
  <si>
    <t>FINANSĒŠANA</t>
  </si>
  <si>
    <t>Aizdevumu saņemšana</t>
  </si>
  <si>
    <t>Aizdevuma pamatsummas atmaksa</t>
  </si>
  <si>
    <t>IIN pārmaksas attiecināšana uz aizdevumu pamatsummas atmaksu</t>
  </si>
  <si>
    <t>Akcijas un cita līdzdalība komersantu pamatkapitālā</t>
  </si>
  <si>
    <t>Publisko apgaismojuma investīciju projektu  atmaksa</t>
  </si>
  <si>
    <t>Budžeta līdzekļu atlikums 01.01.2026.</t>
  </si>
  <si>
    <t>Budžeta līdzekļu atlikums 31.12.2026.</t>
  </si>
  <si>
    <t>EKK grupa</t>
  </si>
  <si>
    <t>6500</t>
  </si>
  <si>
    <t>Kompensācijas, kuras izmaksā personām, pamatojoties uz Latvijas tiesu nolēmumiem</t>
  </si>
  <si>
    <t>Struktūrvienība</t>
  </si>
  <si>
    <t>Budžets ar grozījumiem</t>
  </si>
  <si>
    <t>1115</t>
  </si>
  <si>
    <t>1116</t>
  </si>
  <si>
    <t>01.300</t>
  </si>
  <si>
    <t>Vispārējas nozīmes dienesti</t>
  </si>
  <si>
    <t>1330</t>
  </si>
  <si>
    <t>01.700</t>
  </si>
  <si>
    <t>Vispārējas vadības sektora parāda darījumi</t>
  </si>
  <si>
    <t>01.800</t>
  </si>
  <si>
    <t>Vispārēja rakstura transferti starp valsts pārvaldes dažādiem līmeņiem</t>
  </si>
  <si>
    <t>Ugunsdrošības, ugunsdzēsības, glābšanas un civilās drošības dienesti</t>
  </si>
  <si>
    <t>Ugunsdrošības, glabšanas un civilās drošības dienesti</t>
  </si>
  <si>
    <t>04.100</t>
  </si>
  <si>
    <t>04.400</t>
  </si>
  <si>
    <t>Siguldas novada Būvvalde</t>
  </si>
  <si>
    <t>04.500</t>
  </si>
  <si>
    <t>Transports</t>
  </si>
  <si>
    <t>04.700</t>
  </si>
  <si>
    <t>Citas nozares</t>
  </si>
  <si>
    <t>473103U</t>
  </si>
  <si>
    <t>Livonija ordeņa Siguldas pils uzturēšanas izdevumi</t>
  </si>
  <si>
    <t>473105U</t>
  </si>
  <si>
    <t>Pils Komplekss uzturēšanas izdevumi</t>
  </si>
  <si>
    <t>473111U</t>
  </si>
  <si>
    <t>Siguldas Jaunā pils uzturēšanas izdevumi</t>
  </si>
  <si>
    <t>4741</t>
  </si>
  <si>
    <t>Līdzdalības budžeta projekti</t>
  </si>
  <si>
    <t>04.900</t>
  </si>
  <si>
    <t>Pārējā citur neklasificēta ekonomiskā darbība</t>
  </si>
  <si>
    <t>5103</t>
  </si>
  <si>
    <t>Attīstības un investīciju pārvalde</t>
  </si>
  <si>
    <t>6211</t>
  </si>
  <si>
    <t>Infrastruktūras pārvalde</t>
  </si>
  <si>
    <t>6221</t>
  </si>
  <si>
    <t xml:space="preserve">Mālpils un Mores pagastu apvienības pārvalde </t>
  </si>
  <si>
    <t xml:space="preserve">Krimuldas un Lēdurgas pagastu apvienības pārvalde </t>
  </si>
  <si>
    <t>Krimuldas pagasta bibliotēka</t>
  </si>
  <si>
    <t>8230</t>
  </si>
  <si>
    <t>Siguldas novada Kultūras un tūrisma centrs (administrācija)</t>
  </si>
  <si>
    <t>Mores Tautas nams</t>
  </si>
  <si>
    <t>Allažu Tautas nams</t>
  </si>
  <si>
    <t>82381</t>
  </si>
  <si>
    <t>823901</t>
  </si>
  <si>
    <t>Pārējā sporta, atpūtas, kultūras un reliģijas vadība</t>
  </si>
  <si>
    <t>8616</t>
  </si>
  <si>
    <t>PII "ĀBELĪTE"</t>
  </si>
  <si>
    <t>9130</t>
  </si>
  <si>
    <t>9230</t>
  </si>
  <si>
    <t>9232</t>
  </si>
  <si>
    <t>Mālpils Mūzikas un mākslas skola</t>
  </si>
  <si>
    <t>09.530</t>
  </si>
  <si>
    <t>Projekti</t>
  </si>
  <si>
    <t>9610</t>
  </si>
  <si>
    <t>Izglītojamo ēdināšana Privātās vidusskolas, sākumskolas</t>
  </si>
  <si>
    <t>9630</t>
  </si>
  <si>
    <t>Atbalsts ģimenēm ar bērniem</t>
  </si>
  <si>
    <t>Vadības funkcija</t>
  </si>
  <si>
    <t>Kopā</t>
  </si>
  <si>
    <t>Siguldas novada pašvaldības 2026. gada saistību apmērs saimnieciskajā gadā un turpmākajos gados</t>
  </si>
  <si>
    <t>Nr. p. k.</t>
  </si>
  <si>
    <t>Aizdevējs</t>
  </si>
  <si>
    <t>Līguma noslēgšanas datums</t>
  </si>
  <si>
    <t>Atmaksas termiņš</t>
  </si>
  <si>
    <t>Aizņēmuma līguma
summa, EUR</t>
  </si>
  <si>
    <t>Parāds uz pārskata gada sākumu, EUR</t>
  </si>
  <si>
    <t>Saistību apmērs, EUR</t>
  </si>
  <si>
    <t>Saistības kopā, EUR</t>
  </si>
  <si>
    <t>turpmākajos gados</t>
  </si>
  <si>
    <t>AIZŅĒMUMI</t>
  </si>
  <si>
    <t>1</t>
  </si>
  <si>
    <t>Valsts kase</t>
  </si>
  <si>
    <t>16.06.2015</t>
  </si>
  <si>
    <t>20.06.2030</t>
  </si>
  <si>
    <t>2</t>
  </si>
  <si>
    <t>22.07.2015</t>
  </si>
  <si>
    <t>22.07.2030</t>
  </si>
  <si>
    <t>3</t>
  </si>
  <si>
    <t>4</t>
  </si>
  <si>
    <t>26.08.2015</t>
  </si>
  <si>
    <t>20.08.2030</t>
  </si>
  <si>
    <t>5</t>
  </si>
  <si>
    <t>6</t>
  </si>
  <si>
    <t>7</t>
  </si>
  <si>
    <t>09.09.2015</t>
  </si>
  <si>
    <t>20.09.2030</t>
  </si>
  <si>
    <t>8</t>
  </si>
  <si>
    <t>15.12.2015</t>
  </si>
  <si>
    <t>20.12.2030</t>
  </si>
  <si>
    <t>9</t>
  </si>
  <si>
    <t>10</t>
  </si>
  <si>
    <t>11</t>
  </si>
  <si>
    <t>16.12.2015</t>
  </si>
  <si>
    <t>12</t>
  </si>
  <si>
    <t>29.02.2016</t>
  </si>
  <si>
    <t>20.02.2041</t>
  </si>
  <si>
    <t>13</t>
  </si>
  <si>
    <t>26.07.2016</t>
  </si>
  <si>
    <t>20.07.2031</t>
  </si>
  <si>
    <t>14</t>
  </si>
  <si>
    <t>20.07.2041</t>
  </si>
  <si>
    <t>15</t>
  </si>
  <si>
    <t>22.11.2016</t>
  </si>
  <si>
    <t>20.11.2031</t>
  </si>
  <si>
    <t>16</t>
  </si>
  <si>
    <t>17</t>
  </si>
  <si>
    <t>18</t>
  </si>
  <si>
    <t>30.11.2016</t>
  </si>
  <si>
    <t>19</t>
  </si>
  <si>
    <t>28.12.2016</t>
  </si>
  <si>
    <t>20.12.2031</t>
  </si>
  <si>
    <t>20</t>
  </si>
  <si>
    <t>21</t>
  </si>
  <si>
    <t>21.03.2017</t>
  </si>
  <si>
    <t>20.03.2037</t>
  </si>
  <si>
    <t>22</t>
  </si>
  <si>
    <t>20.03.2032</t>
  </si>
  <si>
    <t>23</t>
  </si>
  <si>
    <t>P-198/2017 – Pils ielas (krustojums ar Pils, Cēsu, Līvkalna ielām) apļveida krustojuma atjaunošana Siguldā, Siguldas novadā</t>
  </si>
  <si>
    <t>24.05.2017</t>
  </si>
  <si>
    <t>20.05.2032</t>
  </si>
  <si>
    <t>24</t>
  </si>
  <si>
    <t>P-199/2017 – Pulkv.Brieža ielas (no P.Brieža, Lauktehnikas un Vildogas ielām) apļveida krustojuma atjaunošana</t>
  </si>
  <si>
    <t>25</t>
  </si>
  <si>
    <t>06.07.2017</t>
  </si>
  <si>
    <t>20.06.2032</t>
  </si>
  <si>
    <t>26</t>
  </si>
  <si>
    <t>27</t>
  </si>
  <si>
    <t>P-447/2017 – Paparžu ielas pārbūve Siguldā, Siguldas novadā</t>
  </si>
  <si>
    <t>17.08.2017</t>
  </si>
  <si>
    <t>20.08.2032</t>
  </si>
  <si>
    <t>28</t>
  </si>
  <si>
    <t>P-448/2017 – Allažu pamatskolas atjaunošana (energoefektivitātes paaugstināšana) Skolas ielā 5, Allažos</t>
  </si>
  <si>
    <t>29</t>
  </si>
  <si>
    <t>P-457/2017 – PII Pasaciņa ēkas Skolas 3, Siguldā, Siguldas novadā telpu atjaunošana</t>
  </si>
  <si>
    <t>25.08.2017</t>
  </si>
  <si>
    <t>20.08.2027</t>
  </si>
  <si>
    <t>30</t>
  </si>
  <si>
    <t>03.10.2017</t>
  </si>
  <si>
    <t>20.09.2032</t>
  </si>
  <si>
    <t>31</t>
  </si>
  <si>
    <t>20.09.2027</t>
  </si>
  <si>
    <t>32</t>
  </si>
  <si>
    <t>18.10.2017</t>
  </si>
  <si>
    <t>20.10.2032</t>
  </si>
  <si>
    <t>33</t>
  </si>
  <si>
    <t>P-626/2017 – Jāņa Poruka ielas pārbūve ar lietusūdens kanalizācijas sistēmas un lietusūdens attīrīšanas sistēmas iekārtu izbūvi.</t>
  </si>
  <si>
    <t>02.11.2017</t>
  </si>
  <si>
    <t>34</t>
  </si>
  <si>
    <t>P-690/2017 – Gājēju celiņa izbūve autoceļa V83 posmā no Televīzijas ielas līdz Nākotnes ielai Siguldā, Siguldas novadā</t>
  </si>
  <si>
    <t>20.12.2017</t>
  </si>
  <si>
    <t>20.12.2032</t>
  </si>
  <si>
    <t>35</t>
  </si>
  <si>
    <t>P-692/2017 – Kult.iestādes invest. projekta Siguldas Kultūras centra pārbūve par zema patēriņa enerģijas ēku.</t>
  </si>
  <si>
    <t>28.12.2017</t>
  </si>
  <si>
    <t>20.12.2037</t>
  </si>
  <si>
    <t>36</t>
  </si>
  <si>
    <t>07.03.2018</t>
  </si>
  <si>
    <t>22.02.2038</t>
  </si>
  <si>
    <t>37</t>
  </si>
  <si>
    <t>38</t>
  </si>
  <si>
    <t>01.06.2018</t>
  </si>
  <si>
    <t>20.05.2038</t>
  </si>
  <si>
    <t>39</t>
  </si>
  <si>
    <t>02.08.2018</t>
  </si>
  <si>
    <t>20.07.2028</t>
  </si>
  <si>
    <t>40</t>
  </si>
  <si>
    <t>06.08.2018</t>
  </si>
  <si>
    <t>20.12.2040</t>
  </si>
  <si>
    <t>41</t>
  </si>
  <si>
    <t>42</t>
  </si>
  <si>
    <t>07.08.2018</t>
  </si>
  <si>
    <t>43</t>
  </si>
  <si>
    <t>15.08.2018</t>
  </si>
  <si>
    <t>20.02.2033</t>
  </si>
  <si>
    <t>44</t>
  </si>
  <si>
    <t>31.08.2018</t>
  </si>
  <si>
    <t>21.08.2028</t>
  </si>
  <si>
    <t>45</t>
  </si>
  <si>
    <t>06.09.2018</t>
  </si>
  <si>
    <t>20.08.2048</t>
  </si>
  <si>
    <t>46</t>
  </si>
  <si>
    <t>14.09.2018</t>
  </si>
  <si>
    <t>20.09.2028</t>
  </si>
  <si>
    <t>47</t>
  </si>
  <si>
    <t>29.11.2018</t>
  </si>
  <si>
    <t>20.11.2028</t>
  </si>
  <si>
    <t>48</t>
  </si>
  <si>
    <t>10.12.2018</t>
  </si>
  <si>
    <t>20.11.2044</t>
  </si>
  <si>
    <t>49</t>
  </si>
  <si>
    <t>05.03.2019</t>
  </si>
  <si>
    <t>22.02.2044</t>
  </si>
  <si>
    <t>50</t>
  </si>
  <si>
    <t>10.05.2019</t>
  </si>
  <si>
    <t>20.04.2044</t>
  </si>
  <si>
    <t>51</t>
  </si>
  <si>
    <t>20.04.2034</t>
  </si>
  <si>
    <t>52</t>
  </si>
  <si>
    <t>53</t>
  </si>
  <si>
    <t>28.10.2019</t>
  </si>
  <si>
    <t>20.08.2038</t>
  </si>
  <si>
    <t>54</t>
  </si>
  <si>
    <t>13.11.2019</t>
  </si>
  <si>
    <t>20.10.2034</t>
  </si>
  <si>
    <t>55</t>
  </si>
  <si>
    <t>09.12.2019</t>
  </si>
  <si>
    <t>56</t>
  </si>
  <si>
    <t>25.03.2020</t>
  </si>
  <si>
    <t>20.03.2035</t>
  </si>
  <si>
    <t>57</t>
  </si>
  <si>
    <t>58</t>
  </si>
  <si>
    <t>09.04.2020</t>
  </si>
  <si>
    <t>20.03.2030</t>
  </si>
  <si>
    <t>59</t>
  </si>
  <si>
    <t>17.08.2020</t>
  </si>
  <si>
    <t>20.07.2035</t>
  </si>
  <si>
    <t>60</t>
  </si>
  <si>
    <t>61</t>
  </si>
  <si>
    <t>10.09.2020</t>
  </si>
  <si>
    <t>20.08.2045</t>
  </si>
  <si>
    <t>62</t>
  </si>
  <si>
    <t>06.10.2020</t>
  </si>
  <si>
    <t>20.09.2040</t>
  </si>
  <si>
    <t>63</t>
  </si>
  <si>
    <t>03.12.2020</t>
  </si>
  <si>
    <t>20.11.2040</t>
  </si>
  <si>
    <t>64</t>
  </si>
  <si>
    <t>07.12.2020</t>
  </si>
  <si>
    <t>20.11.2045</t>
  </si>
  <si>
    <t>65</t>
  </si>
  <si>
    <t>66</t>
  </si>
  <si>
    <t>07.05.2021</t>
  </si>
  <si>
    <t>20.04.2026</t>
  </si>
  <si>
    <t>67</t>
  </si>
  <si>
    <t>16.06.2021</t>
  </si>
  <si>
    <t>20.05.2036</t>
  </si>
  <si>
    <t>68</t>
  </si>
  <si>
    <t>03.08.2021</t>
  </si>
  <si>
    <t>21.07.2036</t>
  </si>
  <si>
    <t>69</t>
  </si>
  <si>
    <t>P-305/2021- Enerģētikas ielas un tās inženierkomunikāciju pārbūve īstenošanai</t>
  </si>
  <si>
    <t>22.07.2041</t>
  </si>
  <si>
    <t>70</t>
  </si>
  <si>
    <t>13.09.2021</t>
  </si>
  <si>
    <t>20.08.2041</t>
  </si>
  <si>
    <t>71</t>
  </si>
  <si>
    <t>72</t>
  </si>
  <si>
    <t>15.09.2021</t>
  </si>
  <si>
    <t>20.08.2036</t>
  </si>
  <si>
    <t>73</t>
  </si>
  <si>
    <t>29.10.2021</t>
  </si>
  <si>
    <t>21.10.2041</t>
  </si>
  <si>
    <t>74</t>
  </si>
  <si>
    <t>20.10.2036</t>
  </si>
  <si>
    <t>75</t>
  </si>
  <si>
    <t>10.12.2021</t>
  </si>
  <si>
    <t>20.11.2041</t>
  </si>
  <si>
    <t>76</t>
  </si>
  <si>
    <t>23.03.2022</t>
  </si>
  <si>
    <t>20.03.2042</t>
  </si>
  <si>
    <t>77</t>
  </si>
  <si>
    <t>10.08.2022</t>
  </si>
  <si>
    <t>21.07.2042</t>
  </si>
  <si>
    <t>78</t>
  </si>
  <si>
    <t>23.08.2022</t>
  </si>
  <si>
    <t>20.08.2042</t>
  </si>
  <si>
    <t>79</t>
  </si>
  <si>
    <t>80</t>
  </si>
  <si>
    <t>81</t>
  </si>
  <si>
    <t>82</t>
  </si>
  <si>
    <t>15.11.2022</t>
  </si>
  <si>
    <t>20.10.2037</t>
  </si>
  <si>
    <t>83</t>
  </si>
  <si>
    <t>84</t>
  </si>
  <si>
    <t>17.11.2022</t>
  </si>
  <si>
    <t>85</t>
  </si>
  <si>
    <t>86</t>
  </si>
  <si>
    <t>87</t>
  </si>
  <si>
    <t>30.11.2022</t>
  </si>
  <si>
    <t>20.11.2025</t>
  </si>
  <si>
    <t>88</t>
  </si>
  <si>
    <t>P-279/2023 Nekustamā īpašuma Raiņa ielā 3, Siguldā, iegāde investīciju īstenošanai</t>
  </si>
  <si>
    <t>11.09.2023</t>
  </si>
  <si>
    <t>89</t>
  </si>
  <si>
    <t>P-280/2023 Livonijas ordeņa Siguldas pils vēsturiskā mūra ārkārtas atjaunošana Pils ielā 18, Siguldā, Siguldas novadā</t>
  </si>
  <si>
    <t>20.08.2043</t>
  </si>
  <si>
    <t>90</t>
  </si>
  <si>
    <t>P-295/2023 Rūpniecības ielas seguma atjaunošana Lēdurgā, Lēdurgas pagastā, Siguldas novadā</t>
  </si>
  <si>
    <t>13.09.2023</t>
  </si>
  <si>
    <t>91</t>
  </si>
  <si>
    <t>92</t>
  </si>
  <si>
    <t>P-297/2023 Tīnes ielas seguma atjaunošana Upmalās, Mālpils pagastā, Siguldas novadā</t>
  </si>
  <si>
    <t>93</t>
  </si>
  <si>
    <t>94</t>
  </si>
  <si>
    <t>P-299/2023 Kantora, Zvaigžņu, Mēness ielu pārbūve Sidgundas ciemā, Siguldas novadā</t>
  </si>
  <si>
    <t>95</t>
  </si>
  <si>
    <t>28.11.2023</t>
  </si>
  <si>
    <t>20.11.2043</t>
  </si>
  <si>
    <t>96</t>
  </si>
  <si>
    <t>20.11.2048</t>
  </si>
  <si>
    <t>97</t>
  </si>
  <si>
    <t>20.06.2024</t>
  </si>
  <si>
    <t>20.05.2039</t>
  </si>
  <si>
    <t>98</t>
  </si>
  <si>
    <t>29.12.2023</t>
  </si>
  <si>
    <t>20.12.2048</t>
  </si>
  <si>
    <t>99</t>
  </si>
  <si>
    <t>28.01.2025</t>
  </si>
  <si>
    <t>20.01.2055</t>
  </si>
  <si>
    <t>100</t>
  </si>
  <si>
    <t>P-250/2025 Autobusa iegāde skolēnu pārvadājumiem</t>
  </si>
  <si>
    <t>23.07.2025</t>
  </si>
  <si>
    <t>20.07.2032</t>
  </si>
  <si>
    <t>101</t>
  </si>
  <si>
    <t>P-295/2025 Pulkveža Brieža iela seguma atjaunošana Siguldā</t>
  </si>
  <si>
    <t>20.08.2025</t>
  </si>
  <si>
    <t>20.08.2040</t>
  </si>
  <si>
    <t>102</t>
  </si>
  <si>
    <t>P-294/2025 Ausekļa ielas seguma atjaunošanai Siguldas pilsētā</t>
  </si>
  <si>
    <t>103</t>
  </si>
  <si>
    <t>P-293/2025 Siguldas pilsētas vidusskolas pārbūves projektēšana</t>
  </si>
  <si>
    <t>104</t>
  </si>
  <si>
    <t>P-298/2025 Strēlnieku ielas seguma atjaunošanas Siguldā</t>
  </si>
  <si>
    <t>105</t>
  </si>
  <si>
    <t>P-296/2025 Ceļa "6815 Reimeri-Auniškalni-Puriņi" posma no ceļa 6802 līdz "Žoguļi" pārbūves projekta izstrāde un būvniecība</t>
  </si>
  <si>
    <t>106</t>
  </si>
  <si>
    <t>107</t>
  </si>
  <si>
    <t>P-130/2026 Projekta "Siguldas pilsētas stadiona pārbūve Ata Kronvalda ielā 7, Siguldā (Siguldas Valsts ģimnāzija, Siguldas pilsētas vidusskola)" investīciju īstenošanai.</t>
  </si>
  <si>
    <t>03.07.2026</t>
  </si>
  <si>
    <t>20.06.2041</t>
  </si>
  <si>
    <t>108</t>
  </si>
  <si>
    <t>P-131/2026 Projekta "Allažu Sporta stadiona skrejceļa projekta izbūve 1. kārta (Allažu pamatskola)" investīciju īstenošanai.</t>
  </si>
  <si>
    <t>109</t>
  </si>
  <si>
    <t>P-207/2026 Prioritārais investīciju projekts "Tirgus ielas (no tirdzniecības centra "Elvi" līdz degvielas uzpildes stacijai "Virši") un Mazās iela Raganā, Krimuldas pag., būvdarbi"</t>
  </si>
  <si>
    <t>24.08.2026</t>
  </si>
  <si>
    <t>AIZŅĒMUMI KOPĀ</t>
  </si>
  <si>
    <t>GALVOJUMI</t>
  </si>
  <si>
    <t>A1/1/1/14/814 ES Kohēzijas fonda finansētā PR "Ūdensaimniecības" pakalpojumu attīstība Siguldas pilsētā</t>
  </si>
  <si>
    <t>24.10.2014</t>
  </si>
  <si>
    <t>20.12.2025</t>
  </si>
  <si>
    <t>ERAF projekts "Ūdenssaimniecības attīstība Inčukalna novada Inčukalna ciemā"  A1/1/14/713</t>
  </si>
  <si>
    <t>24.09.2014</t>
  </si>
  <si>
    <t>20.12.2039</t>
  </si>
  <si>
    <t>"Centralizētās notekūdeņu savākšanas sistēmas ierīkošana Inčukalnā"  A1/1/18/391</t>
  </si>
  <si>
    <t>03.07.2018</t>
  </si>
  <si>
    <t>20.06.2043</t>
  </si>
  <si>
    <t>19.07.2018</t>
  </si>
  <si>
    <t>20.06.2028</t>
  </si>
  <si>
    <t>"Centralizētās notekūdeņu savākšanas sistēmas ierīkošana Inčukalnā" 2.kārta A1/1/19/269</t>
  </si>
  <si>
    <t>18.07.2019</t>
  </si>
  <si>
    <t>20.06.2044</t>
  </si>
  <si>
    <t>13.08.2020</t>
  </si>
  <si>
    <t>20.07.2030</t>
  </si>
  <si>
    <t>20.11.2018</t>
  </si>
  <si>
    <t>Projekta "Katlu mājas rekonstrukcija Mālpilī, I kārta" īstenošanai A1/1/16/368</t>
  </si>
  <si>
    <t>22.09.2016</t>
  </si>
  <si>
    <t>20.09.2046</t>
  </si>
  <si>
    <t>25.11.2014</t>
  </si>
  <si>
    <t>20.12.2044</t>
  </si>
  <si>
    <t>09.06.2015</t>
  </si>
  <si>
    <t>20.05.2040</t>
  </si>
  <si>
    <t>GALVOJUMI KOPĀ</t>
  </si>
  <si>
    <t>Citas ilgtermiņa saistības</t>
  </si>
  <si>
    <t>Citas ilgtermiņa saistības KOPĀ</t>
  </si>
  <si>
    <t>SAISTĪBAS KOPĀ</t>
  </si>
  <si>
    <t>Saistību apjoms % no plānotajiem pamatbudžeta ieņēmumiem</t>
  </si>
  <si>
    <t>x</t>
  </si>
  <si>
    <t>Plānotie pamatbudžeta ieņēmumi bez plānotajiem transferta ieņēmumiem no valsts budžeta noteiktam mērķim (izņemot klimata pārmaiņu finanšu instrumenta finansējumu) un plānotajām iemaksām pašvaldību finanšu izlīdzināšanas fondā saimnieciskajā gadā:</t>
  </si>
  <si>
    <t>Daina, lūdzu pārbaudi</t>
  </si>
  <si>
    <t>Sagatavoja Finanšu pārvaldes Ekonomikas nodaļas vecākā ekonomiste Evija Lebedoka</t>
  </si>
  <si>
    <t>SIGULDAS NOVADA PAŠVALDĪBAS BUDŽETA ZIEDOJUMU TĀME 2026.GADAM</t>
  </si>
  <si>
    <t>Klasifikācijas  kods</t>
  </si>
  <si>
    <t>Budžeta pozīcijas atbilstoši klasifikācijai</t>
  </si>
  <si>
    <t>Plāns 2026.gads,
EUR</t>
  </si>
  <si>
    <t>IEŅĒMUMI</t>
  </si>
  <si>
    <t>IEŅĒMUMI KOPĀ</t>
  </si>
  <si>
    <t>SAŅEMTIE ZIEDOJUMI UN DĀVINĀJUMI</t>
  </si>
  <si>
    <t>Juridisku personu ziedojumi un dāvinājumi naudā</t>
  </si>
  <si>
    <t>Fizisko personu ziedojumi un dāvinājumi naudā</t>
  </si>
  <si>
    <t>IZDEVUMI</t>
  </si>
  <si>
    <t>IZDEVUMI KOPĀ</t>
  </si>
  <si>
    <t>ATPŪTA,  KULTŪRA UN RELIĢIJA</t>
  </si>
  <si>
    <t>Izglītība</t>
  </si>
  <si>
    <t>Interešu izglītība(Līmeņos nedefinēta izglītība)</t>
  </si>
  <si>
    <t>Siguldas Mākslu skola Bltais Flīģelis</t>
  </si>
  <si>
    <t>Interešu izglītība (Līmeņos nedefinēta izglītība)</t>
  </si>
  <si>
    <t>Siguldas Mākslu skola Baltais Flīģelis</t>
  </si>
  <si>
    <t>Struktūrvien;iba</t>
  </si>
  <si>
    <r>
      <t xml:space="preserve">Siguldas novada pašvaldības domes priekšsēdētājs </t>
    </r>
    <r>
      <rPr>
        <i/>
        <sz val="12"/>
        <rFont val="Times New Roman"/>
        <family val="1"/>
        <charset val="186"/>
      </rPr>
      <t>L. Kumskis</t>
    </r>
  </si>
  <si>
    <r>
      <rPr>
        <sz val="14"/>
        <rFont val="Times New Roman"/>
        <family val="1"/>
        <charset val="186"/>
      </rPr>
      <t>Siguldas novada pašvaldības domes priekšsēdētājs</t>
    </r>
    <r>
      <rPr>
        <i/>
        <sz val="14"/>
        <rFont val="Times New Roman"/>
        <family val="1"/>
        <charset val="186"/>
      </rPr>
      <t xml:space="preserve"> L. Kumskis</t>
    </r>
  </si>
  <si>
    <r>
      <rPr>
        <sz val="12"/>
        <rFont val="Cambria"/>
        <family val="1"/>
        <charset val="186"/>
        <scheme val="major"/>
      </rPr>
      <t>Siguldas novada pašvaldības domes priekšsēdētājs</t>
    </r>
    <r>
      <rPr>
        <b/>
        <sz val="12"/>
        <rFont val="Cambria"/>
        <family val="1"/>
        <charset val="186"/>
        <scheme val="major"/>
      </rPr>
      <t xml:space="preserve"> </t>
    </r>
    <r>
      <rPr>
        <i/>
        <sz val="12"/>
        <rFont val="Cambria"/>
        <family val="1"/>
        <charset val="186"/>
        <scheme val="major"/>
      </rPr>
      <t>L. Kumskis</t>
    </r>
  </si>
  <si>
    <r>
      <rPr>
        <sz val="14"/>
        <rFont val="Cambria"/>
        <family val="1"/>
        <charset val="186"/>
        <scheme val="major"/>
      </rPr>
      <t>Siguldas novada pašvaldības domes priekšsēdētājs</t>
    </r>
    <r>
      <rPr>
        <i/>
        <sz val="14"/>
        <rFont val="Cambria"/>
        <family val="1"/>
        <charset val="186"/>
        <scheme val="major"/>
      </rPr>
      <t xml:space="preserve"> L. Kumskis</t>
    </r>
  </si>
  <si>
    <t xml:space="preserve">1. pielikums
 Siguldas novada pašvaldības 2026. gada 24. septembra  saistošajiem noteikumiem Nr. 10
"Grozījumi Siguldas novada pašvaldības domes 2026. gada 29. janvāra 
saistošajos noteikumos Nr. 2 "Par Siguldas novada pašvaldības budžetu 2026. gadam""
</t>
  </si>
  <si>
    <t xml:space="preserve">SIGULDAS NOVADA PAŠVALDĪBAS BUDŽETS 2026. GADAM </t>
  </si>
  <si>
    <t>Ieņēmumi par grāmatu realizāciju - PVN 5 %</t>
  </si>
  <si>
    <t>Norēķini ar pašvaldību budžetiem - par izglītību</t>
  </si>
  <si>
    <t>Siguldas koncertzāle "Baltais flīģelis"</t>
  </si>
  <si>
    <t>PII "Ieviņa"</t>
  </si>
  <si>
    <t>Siguldas Mākslu skola "Baltais Flīģelis"</t>
  </si>
  <si>
    <t>Sagatavoja Ekonomikas nodaļas vadītājs Galvenais ekonomists R. Kalniņš</t>
  </si>
  <si>
    <t>2. pielikums
 Siguldas novada pašvaldības 2026. gada 24. septembra saistošajiem noteikumiem Nr. 10
"Grozījumi Siguldas novada pašvaldības domes 2026. gada 29. janvāra
saistošajos noteikumos Nr. 2 "Par Siguldas novada pašvaldības budžetu 2026. gadam""</t>
  </si>
  <si>
    <t>SIGULDAS NOVADA PAŠVALDĪBAS PAMATBUDŽETA IZDEVUMU  TĀME 2026. GADAM</t>
  </si>
  <si>
    <r>
      <t xml:space="preserve">Jūdažu bibliotēka un </t>
    </r>
    <r>
      <rPr>
        <b/>
        <sz val="9"/>
        <color rgb="FF000000"/>
        <rFont val="Times New Roman"/>
        <family val="1"/>
        <charset val="186"/>
      </rPr>
      <t xml:space="preserve">sabiedriskais </t>
    </r>
    <r>
      <rPr>
        <b/>
        <sz val="10"/>
        <color rgb="FF000000"/>
        <rFont val="Times New Roman"/>
        <family val="1"/>
        <charset val="186"/>
      </rPr>
      <t>centrs</t>
    </r>
  </si>
  <si>
    <t>P-60/2024 Prioritārais investīciju projekts "Lēdurgas bibliotēkas pārcelšana un VPVKAC izveide"</t>
  </si>
  <si>
    <t>P-388/2023 Projekts  "PII "Tornīši" āra kāpņu un atbalsta sienu atjaunošana un āra nojumju pārbūve"</t>
  </si>
  <si>
    <t>P-389/2023 Projekts  "Mālpils Kultūras centra pārbūves darbi un inženiertīklu ierīkošana Nākotnes ielā 5, Mālpilī, Mālpils pagastā, Siguldas novadā"</t>
  </si>
  <si>
    <t>P-401/2023 ES fondu projekts "Dienas aprūpes centrs personām ar garīga rakstura traucējumiem un sociālās rehabilitācijas pakalpojumi bērniem ar funkcionāliem traucējumiem Krimuldas novadā"</t>
  </si>
  <si>
    <t>KF projektu Nr.PCS/3.5.2.1.1/14/06/030 "Siltumenerģijas zudumu samazināšana pārvades un sadales sistēmās" un Nr.PCS/3.5.2.1.1/14/06/035 "Siltumenerģijas ražošanas efektivitātes paaugstināšana, sekmējot fosilā kurināmā aizvietošanu ar atjaunojamiem kurinām A1/1/15/278</t>
  </si>
  <si>
    <t>Eiropas Savienības Kohēzijas fonda projekta Nr.PCS/3.5.2.1.1/12/04/015 "Mālpils siltumapgādes pārvades sistēmas efektivitātes paaugstināšana" īstenošanaiA1/1/14/898</t>
  </si>
  <si>
    <t xml:space="preserve">KF projekta Nr.4.3.1.0/17/A/016 "Katlu mājas efektivitātes paaugstināšana Mālpilī" īstenošanai  A1/1/18/816 </t>
  </si>
  <si>
    <t>P-4/2025 ERAF projekta (Nr.5.1.1.1/1/24/I/002) "Vildogas ceļa pārbūve, infrastruktūras attīstība uzņēmējdarbības atbalstam" īstenošanai</t>
  </si>
  <si>
    <t>P-298/2023 Autoceļa 6831 (Putniņi-Staņģi) seguma atjaunošana Krimuldas pagastā, Siguldas novadā</t>
  </si>
  <si>
    <t>P-296/2023 Ceļa posmu 6837 (Laimas-Vējiņi-meh.sektors-Valmieras ceļš) un 6838 (Ceļš uz mehānisko sektoru) seguma atjaunošana Raganā, Krimuldas pagastā, Siguldas novadā</t>
  </si>
  <si>
    <t>3. pielikums
 Siguldas novada pašvaldības 2026. gada 24. septembra saistošajiem noteikumiem Nr. 10
"Grozījumi Siguldas novada pašvaldības domes 2026. gada 29. janvāra
saistošajos noteikumos Nr. 2 "Par Siguldas novada pašvaldības budžetu 2026. gadam""</t>
  </si>
  <si>
    <t>P-205/2015 – Siguldas pils kompleksa saimn. ēkas Pils ielā 16 pārbūve</t>
  </si>
  <si>
    <t>P-256/2015 – Jumta siltināšana un seguma atjaunošana sporta zāles fasādes, vestibila un 2 klašu remonts Siguldas 1. pamatskolā</t>
  </si>
  <si>
    <t>P-257/2015 – Fasādes un iekštelpu remonts, skatuves iekārtu iegāde un uzstādīšana, koncertzāles akustisko paneļu iegāde, uzstādīšanas ventilācijas modernizācija, ''Baltais flīģelis''</t>
  </si>
  <si>
    <t>P-326/2015 – PII Saulīte teritorijas labiekārtošanas darbu veikšana</t>
  </si>
  <si>
    <t>P-327/2015 – PII Ābelīte remonts</t>
  </si>
  <si>
    <t>P-328/2015 – Laurenču sākumskolas pagrabstāva rekonstrukcija / pārbūve un kāpņu izbūve Laurenču ielā 7, Siguldā, Siguldas novadā</t>
  </si>
  <si>
    <t>P-353/2015 – Pils ielas no Cēsu ielas līdz Raiņa ielai un Cēsu ielas no Raiņa ielas līdz Pils ielai asfaltbetona seguma vienlaidus remonts Siguldā, Siguldas novadā.</t>
  </si>
  <si>
    <t>P-433/2015 – Autostāvvietu izbūve Institūta ielā un Mores ielā, Peltēs, Siguldas pagastā, Siguldas novadā</t>
  </si>
  <si>
    <t>P-434/2015 – Gājēju celiņa izbūve Zaļkalna ielā un Klusās ielas pārbūve Allažu pagastā, Siguldas novadā</t>
  </si>
  <si>
    <t>P-429/2015 – Ēkas Skolas ielā 3, Siguldā, Siguldas novadā, telpu remonts pirmsskolas izglītības iestādes darbības nodrošināšanai</t>
  </si>
  <si>
    <t>P-436/2015 – Siguldas novada pašvaldības ceļu un ielu investīciju projekts – 4 objekti</t>
  </si>
  <si>
    <t>P-21/2016 – Siguldas sporta kompleksa projektēšana un būvniecība</t>
  </si>
  <si>
    <t>P-178/2016 – Fasādes remonts Siguldas Mākslu skolā "Baltais Flīģelis"</t>
  </si>
  <si>
    <t>P-179/2016 – Dienesta viesnīcas ēkas pārbūve par Laurenču sākumskolas mācību korpusu Puķu ielā 2, Siguldā</t>
  </si>
  <si>
    <t>P-341/2016 – Laurenču ielas atjaunošana Siguldā, P-341/2016</t>
  </si>
  <si>
    <t>P-342/2016 – Gājēju celiņa izbūve Strēlnieku ielā posmā no Pulkveža Brieža ielas līdz Gāles ielai, P 342/2016</t>
  </si>
  <si>
    <t>P-343/2016 – Siguldas novada administrācijas un kultūras nama ēkas vienkāršotā atjaunošana Zinātnes ielā 7</t>
  </si>
  <si>
    <t>P-354/2016 – Televīzijas ielas pārbūve posmā no Līvkalna ielas līdz Dārza ielai, Siguldā, Siguldas novadā</t>
  </si>
  <si>
    <t>P-379/2016 – Jaunās Laurenču sākumskolas mācību korpusu automašīnu stāvlaukuma izbūve</t>
  </si>
  <si>
    <t>P-380/2016 – Līvkalna ielas pārbūve posmā no Krišjāņa Barona ielas līdz Televīzijas ielai Siguldā, Siguldas novadā</t>
  </si>
  <si>
    <t>P-68/2017 – EKII projekta (Nr. EKII-2/6)Siltumnīcefekta gāzu emisiju samazināšana Siguldas novada Kultūras centra ēkā</t>
  </si>
  <si>
    <t>P-69/2017 – Siguldas novada administrācijas un kultūras nama ēkas vienkāršotā atjaunošana Zinātnes ielā II</t>
  </si>
  <si>
    <t>P-335/2017 – Kalna ielas (no valsts galvenā autoceļa A2 līdz Noliktavu ielai) asfaltbetona seguma vienlaidus remonts Siguldā, Siguldas novadā.</t>
  </si>
  <si>
    <t>P-329/2017 – Lakstīgalas, Ziedu, Lāčplēša (no Ziedu ielas līdz Jāņa Čakstes ielai), Jāņa Čakstes ielas asfaltbetona seguma vienlaidus remonts Siguldā, Siguldas novadā</t>
  </si>
  <si>
    <t>P-533/2017 – Autoceļa A2-Mednieki-V85(Jūdaži) grants seguma remonts Siguldas pagastā, Siguldas novadā</t>
  </si>
  <si>
    <t>P-534/2017 – Uzņēmējdarbības atbalsta pasākumi Siguldas novada pašvaldības ražošanas apbūvei piegulošajās teritorijās" īstenošanai</t>
  </si>
  <si>
    <t>P-594/2017 – Nākotnes ielas pārbūve posmā no Tilta ielas līdz Riekstu ielai</t>
  </si>
  <si>
    <t>P-78/2018 – ERAF 5.6.2.0/16/I/020 – Siguldas Pils kompleksa ēku pārbūve, revitalizācija uzņēmējdarbības atbalstam</t>
  </si>
  <si>
    <t>P-77/2018 – ERAF 5.6.2.0/16/I/020 – Siguldas Pils kompleksa ēku pārbūve, revitalizācija uzņēmējdarbības atbalstam</t>
  </si>
  <si>
    <t>P-242/2018 – Mores amatu māja – Ēdnīcas pārbūve par Amatu māju, katlu mājas pārbūve par sociālās aprūpes centru un katlu mājas novietošana</t>
  </si>
  <si>
    <t>P-447/2018 – sociālo iestāžu investīciju projekta "Sociālās aprūpes mājas "Gaismiņas", Stīveros, Allažu pagastā, Siguldas novadā vienkāršotā fasādes atjaunošana" īstenošanai</t>
  </si>
  <si>
    <t>P-439/2018 – ERAF Uzņēmējdarbības veicināšanai nepieciešamās intrastruktūras attīstība, Rūpniecības iela</t>
  </si>
  <si>
    <t>P-416/2018 – ERAF Uzņēmējdarbības veicināšanai nepieciešamās infrastruktūras attīstība, Rikteres iela</t>
  </si>
  <si>
    <t>P-448/2018 – Grants seguma atjaunošana un apaugumu noņemšana autoceļiem: Pullēni-Strazdiņi; Vecumnieki-Bisenieki; Vecumnieki-Pullēni; Baznīca-kapliča; Pansionāts-Alkšņi un autoceļam: Kalni-Pādes, Allažu pagastā, Siguldas novadā</t>
  </si>
  <si>
    <t>PP-21/2018 – Investīciju projektu īstenošanai (saistību pārjaunošana)</t>
  </si>
  <si>
    <t>P-517/2018 – Siguldas novada pašvaldības pirmsskolas izglītības iestāžu un Allažu pamatskolas iekštelpu atjaunošana</t>
  </si>
  <si>
    <t>P-534/2018 – ERAF Uzņēmējdarbības veicināšanai nepieciešamās infrastruktūras attīstība, Piena iela</t>
  </si>
  <si>
    <t>P-540/2018 – Miera ielas seguma pārbūve un asfaltbetona virskārtas atjaunošana Pulkveža Brieža ielā, Siguldā, Siguldas novadā, Lāčplēša ielā, Siguldā, Siguldas novadā, Birztalu ielā, Allažos, Siguldas novadā</t>
  </si>
  <si>
    <t>P-693/2018 – Grants seguma atjaunošana un apaugumu noņemšana autoceļiem Siguldas novadā</t>
  </si>
  <si>
    <t xml:space="preserve">
P-710/2018 – ERAF projekta (Nr.5.5.1.0/17/I/004) "Kultūra, vēsture, arhitektūra Gaujas un laika lokos" īstenošanai
</t>
  </si>
  <si>
    <t>P-25/2019, A2.1.19/55 – ERAF projekta (Nr.8.1.2.0/17/I/005) "Siguldas Valsts ģimnāzijas un Siguldas 1.pamatskolas atjaunošana, pārbūve un materiāltehniskās bāzes modernizācija" īstenošanai</t>
  </si>
  <si>
    <t>P-69/2019 – EKII projekta (Nr.EKII-1/5) -"Siltumnīcefekta gāzu emisiju samazināšana valsts nozīmes arhitektūras piemineklī Nr.8333"Jaunā pils""īstenošanai</t>
  </si>
  <si>
    <t>P-68/2019 – Grants autoceļa 9427 P8-"Pelītes" (posmā no valsts reģionālā autoceļa P8 Inciems-Sigulda-Ķegums līdz autoceļam 9427 "Egles"-"Rugāji"pārbūve Siguldas pagastā, Siguldas novadā</t>
  </si>
  <si>
    <t>P-67/2019 – Meldru ielas un Doņu ielas pārbūve Siguldā, Siguldas novadā</t>
  </si>
  <si>
    <t>PP-11/2019 – Investīciju projektu īstenošana</t>
  </si>
  <si>
    <t>P-267/2019 – Starptautiski nozīmīga pasākuma nodrošināšanai nepieciešamās Peldu ielas, Siguldā, Siguldas novadā, avārijas seku likvidēšanai</t>
  </si>
  <si>
    <t>P-285/2019 – ERAF projekta "Kultūra, vēsture, arhitektūra Gaujas un laika lokos" īstenošanai</t>
  </si>
  <si>
    <t>P-71/2020 – ELFLA projekta"Siguldas novada pašvaldības trīs grants ceļu posmu pārbūve Siguldas um Mores pagastos" īstenošanai</t>
  </si>
  <si>
    <t>P-72/2020 – ELFLA projekta"Siguldas novada pašvaldības trīs grants ceļu posmu pārbūve Allažu um Mores pagastos"īstenošanai</t>
  </si>
  <si>
    <t>P-110/2020 – ELFLA projekta "Grants ceļu atjaunošana Mālpils novadā" īstenošanai</t>
  </si>
  <si>
    <t>P-248/2020 – projekta "Atbrīvotāju ielas pārbūve" īstenošanai</t>
  </si>
  <si>
    <t>P-247/2020 – projekta "Pirmsskolas izglītības iestādes "Tornīši" un Allažu pamatskolas izglītības grupu paplašināšana" īstenošanai</t>
  </si>
  <si>
    <t>P-293/2020 – ERAF projekta (Nr.5.5.1.0/17/I/004) "Kultūra, vēsture, arhitektūra Gaujas un laika lokos" īstenošanai</t>
  </si>
  <si>
    <t>P-359/2020 – Projekta "Jaunās un Krasta ielas pārbūve" īstenošanai</t>
  </si>
  <si>
    <t>P-469/2020 – Projekta "Grants ceļa Sidgunda-Ezeri-Kārde"2. un 3. posma īstenošanai</t>
  </si>
  <si>
    <t>P-480/2020 – ERAF projekta (Nr.5.5.1.0/17/I/004) "Kultūra, vēsture, arhitektūra Gaujas un laika lokos" īstenošanai</t>
  </si>
  <si>
    <t>P-481/2020 – ERAF projekta (Nr.8.1.2.0/17/I/005) "Siguldas Valsts ģimnāzijas un Siguldas 1.pamatskolas atjaunošana, pārbūve un materiāltehniskās bāzes modernizācija" īstenošanai</t>
  </si>
  <si>
    <t>P-131/2021 – Krimuldas vidusskolas stadiona rekonstrukcijai</t>
  </si>
  <si>
    <t>P-201/2021 – projekta "Jūdažu ielas pārbūve Siguldā, Siguldas novadā" īstenošanai</t>
  </si>
  <si>
    <t>P-304/2021 – Vainagu ielas pārbūve Siguldā, Siguldas novadā īstenošanai</t>
  </si>
  <si>
    <t>P-395/2021 – projekta "Mālpils novada vidusskolas mācību telpu remonts un labiekārtošana, elektrosadales tīkla pārbūve" īstenošanai</t>
  </si>
  <si>
    <t>P-394/2021 – projekta "Grants ceļa Baņģi-Pilskalni pārbūve" īstenošanai</t>
  </si>
  <si>
    <t>P-396/2021 – ERAF projekta (Nr.3.3.1.0/20/I/015) "Uzņēmējdarbības atbalsta pasākumi Siguldas novada pašvaldības ražošanas apbūvei pieguļošajās teritorijās – Limbu ceļa pārbūve" īstenošanai</t>
  </si>
  <si>
    <t>P-487/2021 – KF projekta (Nr.5.2.1.2/20/A/001) "Zaļo un dārza atkritumu kompostēšanas laukuma izveide Siguldas novadā" īstenošanai</t>
  </si>
  <si>
    <t>P-488/2021 – ERAF projekta (Nr.5.6.2.0/20/I/006) "Lauku ielas pārbūve, teritorijas revitalizācija uzņēmējdarbības atbalstam" īstenošanai</t>
  </si>
  <si>
    <t>P-568/2021 – projekta "Amatu mājas izglītības iestādes mājturības, tehnoloģiju un mākslas nodarbībām, mūžizglītības pasākumiem un amatu prasmju darbnīcu izveidei pārbūve" īstenošanai</t>
  </si>
  <si>
    <t>P-20/2022 – ERAF projekta "Grupu mājas būvniecība sociālo un atelpas brīža pakalpojumu nodrošināšanai Siguldas novadā"</t>
  </si>
  <si>
    <t>P-183/2022 – Multifunkcionāla aktīvās atpūtas parka un sporta laukuma būvniecība Raiņa parkā, Siguldā</t>
  </si>
  <si>
    <t>P-237/2022 – Projekta "Grants ceļa Baņģi – Pilskalni pārbūve" investīciju īstenošanai</t>
  </si>
  <si>
    <t>P-236/2022 – Projekta "Komunikāciju remontdarbi Inčukalna pirmsskolas izglītības iestādē "Minka" Inčukalnā" investīciju īstenošanai</t>
  </si>
  <si>
    <t>P-235/2022 – Projekta "Inčukalna pamatskolas virtuves bloka remontdarbi" investīciju īstenošanai</t>
  </si>
  <si>
    <t>P-234/2022 – projekta"Mālpils vidusskolas virtuves bloka un ēdamzāles telpu apdares un komunikāciju remontdarbi" investīciju īstenošanai"</t>
  </si>
  <si>
    <t>P-355/2022 – projekta "Vecās pasta ēkas Atmodas ielā 2, Inčukalnā, atjaunošana un funkcija maiņa" investīciju īstenošanai</t>
  </si>
  <si>
    <t>P-356/2022 – prioritārā investīciju projekta "Siguldas sporta skolas siltumapgādes rekonstrukcija" īstenošanai</t>
  </si>
  <si>
    <t>P-357/2022 – projekta "Remontdarbi pirmsskolas iestadē "Ezerciems"" investīciju īstenošanai</t>
  </si>
  <si>
    <t>P-358/2022 – projekta "Komunikāciju un konstrukciju remontdarbi "Mālpils pirmsskolas izglītības iestadē "Māllēpīte"" investīciju īstenošanai</t>
  </si>
  <si>
    <t>P-359/2022 – projekta "Apkures sistēmas izbūve Garlība Merķeļa Lēdurgas pamatskolā" investīciju īstenošanai</t>
  </si>
  <si>
    <t>P-367/2022 – budžeta un finanšu vadībai</t>
  </si>
  <si>
    <t>P-297/2025 Autoceļu 6403 Ceļš uz Kļavām un 6433 Inčukalns – Kļavas posma, būvdarbi</t>
  </si>
  <si>
    <t>A1/1/18/472 – Galvojums "Ūdenssaimniecības pakalpojumu attīstība Siguldas notekūdeņu aglomerācijā V.kārta, Nr. 5.3.1.0/16/I/001</t>
  </si>
  <si>
    <t>A1/1/20/549 – Projekta "Ūdensapgādes tīklu paplašināšanas būvdarbi Eiropas Savienības Kohēzijas fonda līdzfinansētā ūdenssaimniecības projekta "Ūdenssaimniecības pakalpojumu attīstība Siguldas notekūdeņu aglomerācijā, V kārta" Nr.5.3.1.0/16/I/001 aktivitāšu teritorijā"  īstenošanai</t>
  </si>
  <si>
    <t>A1/1/20/551 – KF projekta Nr.5.3.1.0/16/I/001 "Ūdenssaimniecības pakalpojumu attīstība Siguldas notekūdeņu aglomerācijā, V kārta"  īstenošanai</t>
  </si>
  <si>
    <t>Sagatavoja Ekonomikas nodaļas, Galvenā ekonomista vietniece Daina Sila</t>
  </si>
  <si>
    <t xml:space="preserve">4. pielikums
 Siguldas novada pašvaldības domes 2026. gada 24. septembra saistošajiem noteikumiem Nr. 10
"Grozījumi Siguldas novada pašvaldības domes 2026. gada 29.  janvāraa saistošajos noteikumos Nr. 2
 "Par Siguldas novada pašvaldības budžetu 2026. gadam"" </t>
  </si>
  <si>
    <t>5. pielikums
 Siguldas novada pašvaldības domes 2026. gada 24. septembra saistošajiem noteikumiem Nr. 10
"Grozījumi Siguldas novada pašvaldības domes 2026. gada 29.  janvāra saistošajos noteikumos Nr. 2
 "Par Siguldas novada pašvaldības budžetu 2026. gadam""</t>
  </si>
  <si>
    <t>SIGULDAS NOVADA PAŠVALDĪBAS ZIEDOJUMU IZDEVUMU  TĀME 2026. GADAM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</si>
</sst>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0"/>
      <name val="Arial"/>
      <charset val="186"/>
    </font>
    <font>
      <sz val="10"/>
      <color rgb="FF000000"/>
      <name val="Arial"/>
      <family val="2"/>
      <charset val="186"/>
    </font>
    <font>
      <sz val="10"/>
      <name val="Cambria"/>
      <family val="1"/>
      <charset val="186"/>
      <scheme val="major"/>
    </font>
    <font>
      <b/>
      <sz val="12"/>
      <name val="Cambria"/>
      <family val="1"/>
      <charset val="186"/>
      <scheme val="major"/>
    </font>
    <font>
      <sz val="12"/>
      <name val="Cambria"/>
      <family val="1"/>
      <charset val="186"/>
      <scheme val="major"/>
    </font>
    <font>
      <b/>
      <sz val="14"/>
      <name val="Cambria"/>
      <family val="1"/>
      <charset val="186"/>
      <scheme val="major"/>
    </font>
    <font>
      <sz val="14"/>
      <name val="Cambria"/>
      <family val="1"/>
      <charset val="186"/>
      <scheme val="major"/>
    </font>
    <font>
      <b/>
      <u/>
      <sz val="14"/>
      <name val="Cambria"/>
      <family val="1"/>
      <charset val="186"/>
      <scheme val="major"/>
    </font>
    <font>
      <sz val="8"/>
      <name val="Arial"/>
      <family val="2"/>
      <charset val="186"/>
    </font>
    <font>
      <sz val="12"/>
      <color rgb="FFFF0000"/>
      <name val="Cambria"/>
      <family val="1"/>
      <charset val="186"/>
      <scheme val="major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Cambria"/>
      <family val="1"/>
      <charset val="186"/>
    </font>
    <font>
      <sz val="10"/>
      <name val="Cambria"/>
      <family val="1"/>
      <charset val="186"/>
    </font>
    <font>
      <b/>
      <sz val="14"/>
      <name val="Cambria"/>
      <family val="1"/>
      <charset val="186"/>
    </font>
    <font>
      <sz val="12"/>
      <color rgb="FFFF0000"/>
      <name val="Cambria"/>
      <family val="1"/>
      <charset val="186"/>
    </font>
    <font>
      <b/>
      <sz val="12"/>
      <name val="Cambria"/>
      <family val="1"/>
      <charset val="186"/>
    </font>
    <font>
      <i/>
      <sz val="10"/>
      <name val="Cambria"/>
      <family val="1"/>
      <charset val="186"/>
    </font>
    <font>
      <b/>
      <sz val="12"/>
      <color rgb="FFFF0000"/>
      <name val="Cambria"/>
      <family val="1"/>
      <charset val="186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name val="Times New Roman"/>
      <family val="1"/>
      <charset val="186"/>
    </font>
    <font>
      <sz val="14"/>
      <name val="Cambria"/>
      <family val="1"/>
      <charset val="186"/>
    </font>
    <font>
      <sz val="8"/>
      <color rgb="FF000000"/>
      <name val="Arial"/>
      <family val="2"/>
      <charset val="186"/>
    </font>
    <font>
      <b/>
      <sz val="14"/>
      <color rgb="FF35383A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9"/>
      <color indexed="81"/>
      <name val="Tahoma"/>
      <family val="2"/>
      <charset val="186"/>
    </font>
    <font>
      <sz val="9"/>
      <color indexed="81"/>
      <name val="Tahoma"/>
      <family val="2"/>
      <charset val="186"/>
    </font>
    <font>
      <sz val="12"/>
      <name val="Arial"/>
      <family val="2"/>
      <charset val="186"/>
    </font>
    <font>
      <b/>
      <sz val="12"/>
      <name val="Arial"/>
      <family val="2"/>
      <charset val="186"/>
    </font>
    <font>
      <i/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2"/>
      <name val="Times New Roman Baltic"/>
      <charset val="186"/>
    </font>
    <font>
      <b/>
      <sz val="12"/>
      <name val="Times New Roman Baltic"/>
      <family val="1"/>
      <charset val="186"/>
    </font>
    <font>
      <sz val="12"/>
      <name val="Times New Roman Baltic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i/>
      <sz val="14"/>
      <name val="Times New Roman"/>
      <family val="1"/>
      <charset val="186"/>
    </font>
    <font>
      <i/>
      <sz val="12"/>
      <name val="Cambria"/>
      <family val="1"/>
      <charset val="186"/>
      <scheme val="major"/>
    </font>
    <font>
      <i/>
      <sz val="14"/>
      <name val="Cambria"/>
      <family val="1"/>
      <charset val="186"/>
      <scheme val="major"/>
    </font>
    <font>
      <b/>
      <sz val="9"/>
      <color rgb="FF000000"/>
      <name val="Times New Roman"/>
      <family val="1"/>
      <charset val="186"/>
    </font>
    <font>
      <b/>
      <sz val="12"/>
      <color rgb="FF35383A"/>
      <name val="Times New Roman"/>
      <family val="1"/>
      <charset val="186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5F5F5"/>
      </patternFill>
    </fill>
    <fill>
      <patternFill patternType="solid">
        <fgColor rgb="FFCCFFFF"/>
      </patternFill>
    </fill>
    <fill>
      <patternFill patternType="solid">
        <fgColor rgb="FFF9F9F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8">
    <xf numFmtId="0" fontId="0" fillId="0" borderId="0"/>
    <xf numFmtId="0" fontId="1" fillId="0" borderId="0"/>
    <xf numFmtId="0" fontId="10" fillId="0" borderId="0"/>
    <xf numFmtId="9" fontId="10" fillId="0" borderId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10" fillId="0" borderId="0"/>
  </cellStyleXfs>
  <cellXfs count="384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0" borderId="0" xfId="0" applyFont="1"/>
    <xf numFmtId="0" fontId="4" fillId="0" borderId="0" xfId="1" applyFont="1"/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/>
    </xf>
    <xf numFmtId="3" fontId="3" fillId="2" borderId="8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 indent="1"/>
    </xf>
    <xf numFmtId="3" fontId="3" fillId="4" borderId="1" xfId="1" applyNumberFormat="1" applyFont="1" applyFill="1" applyBorder="1" applyAlignment="1">
      <alignment horizontal="right" vertical="center" indent="1"/>
    </xf>
    <xf numFmtId="3" fontId="3" fillId="5" borderId="1" xfId="1" applyNumberFormat="1" applyFont="1" applyFill="1" applyBorder="1" applyAlignment="1">
      <alignment horizontal="right" vertical="center" indent="1"/>
    </xf>
    <xf numFmtId="3" fontId="4" fillId="3" borderId="1" xfId="1" applyNumberFormat="1" applyFont="1" applyFill="1" applyBorder="1" applyAlignment="1">
      <alignment horizontal="right" vertical="center" indent="1"/>
    </xf>
    <xf numFmtId="3" fontId="3" fillId="7" borderId="1" xfId="1" applyNumberFormat="1" applyFont="1" applyFill="1" applyBorder="1" applyAlignment="1">
      <alignment horizontal="right" vertical="center" indent="1"/>
    </xf>
    <xf numFmtId="0" fontId="4" fillId="2" borderId="9" xfId="0" applyFont="1" applyFill="1" applyBorder="1" applyAlignment="1">
      <alignment horizontal="right" vertical="center" indent="1"/>
    </xf>
    <xf numFmtId="3" fontId="3" fillId="7" borderId="1" xfId="0" applyNumberFormat="1" applyFont="1" applyFill="1" applyBorder="1" applyAlignment="1">
      <alignment horizontal="right" vertical="center" indent="1"/>
    </xf>
    <xf numFmtId="3" fontId="3" fillId="5" borderId="1" xfId="0" applyNumberFormat="1" applyFont="1" applyFill="1" applyBorder="1" applyAlignment="1">
      <alignment horizontal="right" vertical="center" indent="1"/>
    </xf>
    <xf numFmtId="3" fontId="4" fillId="3" borderId="1" xfId="0" applyNumberFormat="1" applyFont="1" applyFill="1" applyBorder="1" applyAlignment="1">
      <alignment horizontal="right" vertical="center" indent="1"/>
    </xf>
    <xf numFmtId="3" fontId="3" fillId="2" borderId="1" xfId="0" applyNumberFormat="1" applyFont="1" applyFill="1" applyBorder="1" applyAlignment="1">
      <alignment horizontal="right" vertical="center" indent="1"/>
    </xf>
    <xf numFmtId="3" fontId="4" fillId="2" borderId="0" xfId="0" applyNumberFormat="1" applyFont="1" applyFill="1"/>
    <xf numFmtId="0" fontId="4" fillId="0" borderId="0" xfId="1" applyFont="1" applyAlignment="1">
      <alignment vertical="center"/>
    </xf>
    <xf numFmtId="0" fontId="3" fillId="6" borderId="1" xfId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3" fillId="3" borderId="5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right" vertical="center" indent="1"/>
    </xf>
    <xf numFmtId="0" fontId="4" fillId="3" borderId="9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right" vertical="center"/>
    </xf>
    <xf numFmtId="0" fontId="4" fillId="2" borderId="8" xfId="1" applyFont="1" applyFill="1" applyBorder="1" applyAlignment="1">
      <alignment horizontal="center" vertical="center"/>
    </xf>
    <xf numFmtId="3" fontId="4" fillId="2" borderId="1" xfId="1" applyNumberFormat="1" applyFont="1" applyFill="1" applyBorder="1" applyAlignment="1">
      <alignment horizontal="right" vertical="center" indent="1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3" fontId="9" fillId="2" borderId="0" xfId="0" applyNumberFormat="1" applyFont="1" applyFill="1" applyAlignment="1">
      <alignment horizontal="center"/>
    </xf>
    <xf numFmtId="0" fontId="11" fillId="6" borderId="1" xfId="0" applyFont="1" applyFill="1" applyBorder="1" applyAlignment="1">
      <alignment horizontal="center" vertical="center" wrapText="1"/>
    </xf>
    <xf numFmtId="0" fontId="6" fillId="6" borderId="0" xfId="0" applyFont="1" applyFill="1"/>
    <xf numFmtId="3" fontId="4" fillId="2" borderId="1" xfId="0" applyNumberFormat="1" applyFont="1" applyFill="1" applyBorder="1"/>
    <xf numFmtId="3" fontId="4" fillId="2" borderId="1" xfId="0" applyNumberFormat="1" applyFont="1" applyFill="1" applyBorder="1" applyAlignment="1">
      <alignment horizontal="right" vertical="center" inden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3" fontId="4" fillId="0" borderId="0" xfId="0" applyNumberFormat="1" applyFont="1"/>
    <xf numFmtId="3" fontId="4" fillId="0" borderId="0" xfId="1" applyNumberFormat="1" applyFont="1"/>
    <xf numFmtId="3" fontId="3" fillId="2" borderId="9" xfId="0" applyNumberFormat="1" applyFont="1" applyFill="1" applyBorder="1" applyAlignment="1">
      <alignment horizontal="right" vertical="center" indent="1"/>
    </xf>
    <xf numFmtId="0" fontId="4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13" fillId="0" borderId="0" xfId="2" applyFont="1"/>
    <xf numFmtId="49" fontId="13" fillId="0" borderId="0" xfId="2" applyNumberFormat="1" applyFont="1" applyAlignment="1">
      <alignment vertical="center" wrapText="1"/>
    </xf>
    <xf numFmtId="0" fontId="13" fillId="0" borderId="0" xfId="2" applyFont="1" applyAlignment="1">
      <alignment vertical="center"/>
    </xf>
    <xf numFmtId="49" fontId="13" fillId="0" borderId="0" xfId="2" applyNumberFormat="1" applyFont="1" applyAlignment="1">
      <alignment vertical="center"/>
    </xf>
    <xf numFmtId="49" fontId="13" fillId="0" borderId="16" xfId="2" applyNumberFormat="1" applyFont="1" applyBorder="1" applyAlignment="1">
      <alignment horizontal="center" vertical="center"/>
    </xf>
    <xf numFmtId="49" fontId="13" fillId="0" borderId="16" xfId="2" applyNumberFormat="1" applyFont="1" applyBorder="1" applyAlignment="1">
      <alignment horizontal="left" vertical="center" wrapText="1"/>
    </xf>
    <xf numFmtId="3" fontId="13" fillId="0" borderId="16" xfId="2" applyNumberFormat="1" applyFont="1" applyBorder="1" applyAlignment="1">
      <alignment horizontal="right" vertical="center"/>
    </xf>
    <xf numFmtId="3" fontId="17" fillId="0" borderId="16" xfId="2" applyNumberFormat="1" applyFont="1" applyBorder="1" applyAlignment="1">
      <alignment horizontal="right" vertical="center"/>
    </xf>
    <xf numFmtId="0" fontId="13" fillId="0" borderId="0" xfId="2" applyFont="1" applyAlignment="1">
      <alignment horizontal="center" vertical="center"/>
    </xf>
    <xf numFmtId="49" fontId="13" fillId="0" borderId="1" xfId="2" applyNumberFormat="1" applyFont="1" applyBorder="1" applyAlignment="1">
      <alignment horizontal="left" vertical="center" wrapText="1"/>
    </xf>
    <xf numFmtId="49" fontId="13" fillId="0" borderId="1" xfId="2" applyNumberFormat="1" applyFont="1" applyBorder="1" applyAlignment="1">
      <alignment horizontal="center" vertical="center"/>
    </xf>
    <xf numFmtId="3" fontId="13" fillId="0" borderId="1" xfId="2" applyNumberFormat="1" applyFont="1" applyBorder="1" applyAlignment="1">
      <alignment horizontal="right" vertical="center"/>
    </xf>
    <xf numFmtId="3" fontId="17" fillId="0" borderId="1" xfId="2" applyNumberFormat="1" applyFont="1" applyBorder="1" applyAlignment="1">
      <alignment horizontal="right" vertical="center"/>
    </xf>
    <xf numFmtId="49" fontId="13" fillId="0" borderId="12" xfId="2" applyNumberFormat="1" applyFont="1" applyBorder="1" applyAlignment="1">
      <alignment horizontal="left" vertical="center" wrapText="1"/>
    </xf>
    <xf numFmtId="49" fontId="13" fillId="0" borderId="12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right" vertical="center"/>
    </xf>
    <xf numFmtId="3" fontId="17" fillId="0" borderId="12" xfId="2" applyNumberFormat="1" applyFont="1" applyBorder="1" applyAlignment="1">
      <alignment horizontal="right" vertical="center"/>
    </xf>
    <xf numFmtId="49" fontId="13" fillId="2" borderId="1" xfId="2" applyNumberFormat="1" applyFont="1" applyFill="1" applyBorder="1" applyAlignment="1">
      <alignment horizontal="left" vertical="center" wrapText="1"/>
    </xf>
    <xf numFmtId="49" fontId="13" fillId="2" borderId="1" xfId="2" applyNumberFormat="1" applyFont="1" applyFill="1" applyBorder="1" applyAlignment="1">
      <alignment horizontal="center" vertical="center"/>
    </xf>
    <xf numFmtId="49" fontId="13" fillId="0" borderId="1" xfId="2" applyNumberFormat="1" applyFont="1" applyBorder="1" applyAlignment="1">
      <alignment horizontal="center" vertical="center" wrapText="1"/>
    </xf>
    <xf numFmtId="0" fontId="13" fillId="0" borderId="0" xfId="2" applyFont="1" applyAlignment="1">
      <alignment horizontal="left" vertical="center" wrapText="1"/>
    </xf>
    <xf numFmtId="17" fontId="13" fillId="0" borderId="0" xfId="2" applyNumberFormat="1" applyFont="1" applyAlignment="1">
      <alignment horizontal="left" vertical="center" wrapText="1"/>
    </xf>
    <xf numFmtId="49" fontId="13" fillId="0" borderId="16" xfId="5" applyNumberFormat="1" applyFont="1" applyBorder="1" applyAlignment="1">
      <alignment horizontal="center" vertical="center"/>
    </xf>
    <xf numFmtId="3" fontId="13" fillId="0" borderId="16" xfId="5" applyNumberFormat="1" applyFont="1" applyBorder="1" applyAlignment="1">
      <alignment horizontal="right" vertical="center"/>
    </xf>
    <xf numFmtId="3" fontId="17" fillId="0" borderId="16" xfId="6" applyNumberFormat="1" applyFont="1" applyBorder="1" applyAlignment="1">
      <alignment horizontal="right" vertical="center"/>
    </xf>
    <xf numFmtId="49" fontId="13" fillId="0" borderId="16" xfId="0" applyNumberFormat="1" applyFont="1" applyBorder="1" applyAlignment="1">
      <alignment horizontal="left" vertical="center" wrapText="1"/>
    </xf>
    <xf numFmtId="3" fontId="17" fillId="5" borderId="16" xfId="2" applyNumberFormat="1" applyFont="1" applyFill="1" applyBorder="1" applyAlignment="1">
      <alignment horizontal="right" vertical="center"/>
    </xf>
    <xf numFmtId="3" fontId="13" fillId="0" borderId="16" xfId="7" applyNumberFormat="1" applyFont="1" applyBorder="1" applyAlignment="1" applyProtection="1">
      <alignment horizontal="right" vertical="center"/>
      <protection locked="0"/>
    </xf>
    <xf numFmtId="3" fontId="13" fillId="0" borderId="13" xfId="7" applyNumberFormat="1" applyFont="1" applyBorder="1" applyAlignment="1" applyProtection="1">
      <alignment horizontal="right" vertical="center"/>
      <protection locked="0"/>
    </xf>
    <xf numFmtId="3" fontId="17" fillId="8" borderId="16" xfId="2" applyNumberFormat="1" applyFont="1" applyFill="1" applyBorder="1" applyAlignment="1">
      <alignment horizontal="right" vertical="center"/>
    </xf>
    <xf numFmtId="10" fontId="13" fillId="0" borderId="16" xfId="3" applyNumberFormat="1" applyFont="1" applyFill="1" applyBorder="1" applyAlignment="1">
      <alignment horizontal="center" vertical="center"/>
    </xf>
    <xf numFmtId="9" fontId="13" fillId="0" borderId="16" xfId="3" applyFont="1" applyFill="1" applyBorder="1" applyAlignment="1">
      <alignment horizontal="center" vertical="center"/>
    </xf>
    <xf numFmtId="49" fontId="14" fillId="0" borderId="0" xfId="7" applyNumberFormat="1" applyFont="1" applyAlignment="1" applyProtection="1">
      <alignment vertical="center" wrapText="1"/>
      <protection locked="0"/>
    </xf>
    <xf numFmtId="49" fontId="18" fillId="0" borderId="0" xfId="7" applyNumberFormat="1" applyFont="1" applyAlignment="1">
      <alignment vertical="center" wrapText="1"/>
    </xf>
    <xf numFmtId="0" fontId="16" fillId="0" borderId="0" xfId="2" applyFont="1"/>
    <xf numFmtId="3" fontId="13" fillId="0" borderId="0" xfId="2" applyNumberFormat="1" applyFont="1" applyAlignment="1">
      <alignment vertical="center" wrapText="1"/>
    </xf>
    <xf numFmtId="3" fontId="13" fillId="0" borderId="6" xfId="2" applyNumberFormat="1" applyFont="1" applyBorder="1" applyAlignment="1">
      <alignment vertical="center" wrapText="1"/>
    </xf>
    <xf numFmtId="0" fontId="12" fillId="2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right" vertical="center" indent="1"/>
    </xf>
    <xf numFmtId="0" fontId="20" fillId="2" borderId="0" xfId="0" applyFont="1" applyFill="1"/>
    <xf numFmtId="0" fontId="20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2" fillId="2" borderId="0" xfId="0" applyFont="1" applyFill="1"/>
    <xf numFmtId="0" fontId="22" fillId="2" borderId="0" xfId="0" applyFont="1" applyFill="1" applyAlignment="1">
      <alignment vertical="center"/>
    </xf>
    <xf numFmtId="0" fontId="17" fillId="0" borderId="0" xfId="2" applyFont="1" applyAlignment="1">
      <alignment horizontal="center" vertical="center"/>
    </xf>
    <xf numFmtId="0" fontId="17" fillId="2" borderId="0" xfId="2" applyFont="1" applyFill="1" applyAlignment="1">
      <alignment horizontal="center" vertical="center"/>
    </xf>
    <xf numFmtId="0" fontId="13" fillId="2" borderId="0" xfId="2" applyFont="1" applyFill="1" applyAlignment="1">
      <alignment horizontal="center" vertical="center"/>
    </xf>
    <xf numFmtId="0" fontId="13" fillId="2" borderId="0" xfId="2" applyFont="1" applyFill="1" applyAlignment="1">
      <alignment horizontal="right" vertical="center" indent="1"/>
    </xf>
    <xf numFmtId="0" fontId="15" fillId="2" borderId="0" xfId="2" applyFont="1" applyFill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23" fillId="2" borderId="0" xfId="2" applyFont="1" applyFill="1" applyAlignment="1">
      <alignment horizontal="center" vertical="center"/>
    </xf>
    <xf numFmtId="0" fontId="23" fillId="0" borderId="0" xfId="2" applyFont="1" applyAlignment="1">
      <alignment horizontal="center" vertical="center"/>
    </xf>
    <xf numFmtId="0" fontId="23" fillId="0" borderId="0" xfId="2" applyFont="1" applyAlignment="1">
      <alignment horizontal="right" vertical="center" indent="1"/>
    </xf>
    <xf numFmtId="49" fontId="13" fillId="0" borderId="25" xfId="2" applyNumberFormat="1" applyFont="1" applyBorder="1" applyAlignment="1">
      <alignment horizontal="center" vertical="center"/>
    </xf>
    <xf numFmtId="3" fontId="17" fillId="0" borderId="26" xfId="2" applyNumberFormat="1" applyFont="1" applyBorder="1" applyAlignment="1">
      <alignment horizontal="right" vertical="center"/>
    </xf>
    <xf numFmtId="3" fontId="17" fillId="0" borderId="27" xfId="2" applyNumberFormat="1" applyFont="1" applyBorder="1" applyAlignment="1">
      <alignment horizontal="right" vertical="center"/>
    </xf>
    <xf numFmtId="3" fontId="17" fillId="0" borderId="28" xfId="2" applyNumberFormat="1" applyFont="1" applyBorder="1" applyAlignment="1">
      <alignment horizontal="right" vertical="center"/>
    </xf>
    <xf numFmtId="3" fontId="17" fillId="5" borderId="30" xfId="2" applyNumberFormat="1" applyFont="1" applyFill="1" applyBorder="1" applyAlignment="1">
      <alignment horizontal="right" vertical="center"/>
    </xf>
    <xf numFmtId="3" fontId="17" fillId="5" borderId="31" xfId="2" applyNumberFormat="1" applyFont="1" applyFill="1" applyBorder="1" applyAlignment="1">
      <alignment horizontal="right" vertical="center"/>
    </xf>
    <xf numFmtId="0" fontId="26" fillId="10" borderId="36" xfId="0" applyFont="1" applyFill="1" applyBorder="1" applyAlignment="1">
      <alignment horizontal="center" vertical="center" wrapText="1"/>
    </xf>
    <xf numFmtId="0" fontId="26" fillId="10" borderId="37" xfId="0" applyFont="1" applyFill="1" applyBorder="1" applyAlignment="1">
      <alignment horizontal="center" vertical="center" wrapText="1"/>
    </xf>
    <xf numFmtId="0" fontId="26" fillId="10" borderId="40" xfId="0" applyFont="1" applyFill="1" applyBorder="1" applyAlignment="1">
      <alignment horizontal="center" vertical="center" wrapText="1"/>
    </xf>
    <xf numFmtId="0" fontId="26" fillId="10" borderId="41" xfId="0" applyFont="1" applyFill="1" applyBorder="1" applyAlignment="1">
      <alignment horizontal="center" vertical="center" wrapText="1"/>
    </xf>
    <xf numFmtId="0" fontId="26" fillId="12" borderId="40" xfId="0" applyFont="1" applyFill="1" applyBorder="1" applyAlignment="1">
      <alignment horizontal="center" vertical="center" wrapText="1"/>
    </xf>
    <xf numFmtId="3" fontId="26" fillId="11" borderId="40" xfId="0" applyNumberFormat="1" applyFont="1" applyFill="1" applyBorder="1" applyAlignment="1">
      <alignment horizontal="center" vertical="center"/>
    </xf>
    <xf numFmtId="3" fontId="27" fillId="12" borderId="40" xfId="0" applyNumberFormat="1" applyFont="1" applyFill="1" applyBorder="1" applyAlignment="1">
      <alignment horizontal="center" vertical="center"/>
    </xf>
    <xf numFmtId="3" fontId="27" fillId="12" borderId="41" xfId="0" applyNumberFormat="1" applyFont="1" applyFill="1" applyBorder="1" applyAlignment="1">
      <alignment horizontal="center" vertical="center"/>
    </xf>
    <xf numFmtId="3" fontId="13" fillId="14" borderId="16" xfId="7" applyNumberFormat="1" applyFont="1" applyFill="1" applyBorder="1" applyAlignment="1" applyProtection="1">
      <alignment horizontal="right" vertical="center"/>
      <protection locked="0"/>
    </xf>
    <xf numFmtId="3" fontId="13" fillId="14" borderId="16" xfId="2" applyNumberFormat="1" applyFont="1" applyFill="1" applyBorder="1" applyAlignment="1">
      <alignment horizontal="right" vertical="center"/>
    </xf>
    <xf numFmtId="0" fontId="20" fillId="2" borderId="0" xfId="0" applyFont="1" applyFill="1" applyAlignment="1">
      <alignment wrapText="1"/>
    </xf>
    <xf numFmtId="3" fontId="20" fillId="2" borderId="0" xfId="0" applyNumberFormat="1" applyFont="1" applyFill="1" applyAlignment="1">
      <alignment wrapText="1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right"/>
    </xf>
    <xf numFmtId="0" fontId="20" fillId="2" borderId="1" xfId="0" applyFont="1" applyFill="1" applyBorder="1"/>
    <xf numFmtId="0" fontId="11" fillId="13" borderId="1" xfId="0" applyFont="1" applyFill="1" applyBorder="1" applyAlignment="1">
      <alignment horizontal="center"/>
    </xf>
    <xf numFmtId="0" fontId="11" fillId="13" borderId="1" xfId="0" applyFont="1" applyFill="1" applyBorder="1" applyAlignment="1">
      <alignment horizontal="center" vertical="center"/>
    </xf>
    <xf numFmtId="0" fontId="20" fillId="13" borderId="1" xfId="0" applyFont="1" applyFill="1" applyBorder="1"/>
    <xf numFmtId="0" fontId="11" fillId="13" borderId="1" xfId="0" applyFont="1" applyFill="1" applyBorder="1" applyAlignment="1">
      <alignment horizontal="right"/>
    </xf>
    <xf numFmtId="3" fontId="11" fillId="13" borderId="1" xfId="0" applyNumberFormat="1" applyFont="1" applyFill="1" applyBorder="1"/>
    <xf numFmtId="0" fontId="11" fillId="2" borderId="1" xfId="0" applyFont="1" applyFill="1" applyBorder="1"/>
    <xf numFmtId="3" fontId="11" fillId="2" borderId="1" xfId="0" applyNumberFormat="1" applyFont="1" applyFill="1" applyBorder="1"/>
    <xf numFmtId="3" fontId="11" fillId="2" borderId="1" xfId="0" applyNumberFormat="1" applyFont="1" applyFill="1" applyBorder="1" applyAlignment="1">
      <alignment horizontal="right"/>
    </xf>
    <xf numFmtId="3" fontId="20" fillId="2" borderId="1" xfId="0" applyNumberFormat="1" applyFont="1" applyFill="1" applyBorder="1"/>
    <xf numFmtId="0" fontId="32" fillId="2" borderId="1" xfId="0" applyFont="1" applyFill="1" applyBorder="1"/>
    <xf numFmtId="0" fontId="32" fillId="2" borderId="0" xfId="0" applyFont="1" applyFill="1"/>
    <xf numFmtId="0" fontId="33" fillId="13" borderId="1" xfId="0" applyFont="1" applyFill="1" applyBorder="1" applyAlignment="1">
      <alignment horizontal="center"/>
    </xf>
    <xf numFmtId="0" fontId="33" fillId="2" borderId="0" xfId="0" applyFont="1" applyFill="1" applyAlignment="1">
      <alignment horizontal="center"/>
    </xf>
    <xf numFmtId="49" fontId="11" fillId="13" borderId="1" xfId="0" applyNumberFormat="1" applyFont="1" applyFill="1" applyBorder="1" applyAlignment="1">
      <alignment horizontal="center"/>
    </xf>
    <xf numFmtId="3" fontId="34" fillId="13" borderId="1" xfId="0" applyNumberFormat="1" applyFont="1" applyFill="1" applyBorder="1" applyAlignment="1">
      <alignment horizontal="right"/>
    </xf>
    <xf numFmtId="3" fontId="11" fillId="2" borderId="0" xfId="0" applyNumberFormat="1" applyFont="1" applyFill="1" applyAlignment="1">
      <alignment horizontal="center"/>
    </xf>
    <xf numFmtId="49" fontId="32" fillId="2" borderId="1" xfId="0" applyNumberFormat="1" applyFont="1" applyFill="1" applyBorder="1" applyAlignment="1">
      <alignment horizontal="center"/>
    </xf>
    <xf numFmtId="0" fontId="32" fillId="2" borderId="1" xfId="0" applyFont="1" applyFill="1" applyBorder="1" applyAlignment="1">
      <alignment horizontal="center"/>
    </xf>
    <xf numFmtId="3" fontId="35" fillId="2" borderId="1" xfId="0" applyNumberFormat="1" applyFont="1" applyFill="1" applyBorder="1" applyAlignment="1">
      <alignment horizontal="right"/>
    </xf>
    <xf numFmtId="3" fontId="32" fillId="2" borderId="0" xfId="0" applyNumberFormat="1" applyFont="1" applyFill="1" applyAlignment="1">
      <alignment horizontal="center"/>
    </xf>
    <xf numFmtId="49" fontId="36" fillId="2" borderId="1" xfId="0" applyNumberFormat="1" applyFont="1" applyFill="1" applyBorder="1" applyAlignment="1">
      <alignment horizontal="left"/>
    </xf>
    <xf numFmtId="3" fontId="36" fillId="2" borderId="1" xfId="0" applyNumberFormat="1" applyFont="1" applyFill="1" applyBorder="1"/>
    <xf numFmtId="3" fontId="37" fillId="2" borderId="1" xfId="0" applyNumberFormat="1" applyFont="1" applyFill="1" applyBorder="1" applyAlignment="1">
      <alignment horizontal="right"/>
    </xf>
    <xf numFmtId="3" fontId="20" fillId="2" borderId="0" xfId="0" applyNumberFormat="1" applyFont="1" applyFill="1"/>
    <xf numFmtId="0" fontId="11" fillId="2" borderId="0" xfId="0" applyFont="1" applyFill="1"/>
    <xf numFmtId="49" fontId="38" fillId="2" borderId="1" xfId="0" applyNumberFormat="1" applyFont="1" applyFill="1" applyBorder="1" applyAlignment="1">
      <alignment horizontal="right"/>
    </xf>
    <xf numFmtId="3" fontId="38" fillId="2" borderId="1" xfId="0" applyNumberFormat="1" applyFont="1" applyFill="1" applyBorder="1"/>
    <xf numFmtId="0" fontId="20" fillId="0" borderId="0" xfId="0" applyFont="1"/>
    <xf numFmtId="0" fontId="1" fillId="0" borderId="0" xfId="1"/>
    <xf numFmtId="0" fontId="20" fillId="0" borderId="0" xfId="1" applyFont="1" applyAlignment="1">
      <alignment horizontal="right" wrapText="1"/>
    </xf>
    <xf numFmtId="3" fontId="20" fillId="2" borderId="0" xfId="1" applyNumberFormat="1" applyFont="1" applyFill="1" applyAlignment="1">
      <alignment wrapText="1"/>
    </xf>
    <xf numFmtId="0" fontId="39" fillId="10" borderId="1" xfId="1" applyFont="1" applyFill="1" applyBorder="1" applyAlignment="1">
      <alignment horizontal="center" vertical="center" wrapText="1"/>
    </xf>
    <xf numFmtId="3" fontId="39" fillId="11" borderId="1" xfId="1" applyNumberFormat="1" applyFont="1" applyFill="1" applyBorder="1" applyAlignment="1">
      <alignment horizontal="center" vertical="center"/>
    </xf>
    <xf numFmtId="0" fontId="39" fillId="3" borderId="1" xfId="1" applyFont="1" applyFill="1" applyBorder="1" applyAlignment="1">
      <alignment horizontal="center" vertical="center" wrapText="1"/>
    </xf>
    <xf numFmtId="0" fontId="39" fillId="12" borderId="1" xfId="1" applyFont="1" applyFill="1" applyBorder="1" applyAlignment="1">
      <alignment horizontal="center" vertical="center" wrapText="1"/>
    </xf>
    <xf numFmtId="3" fontId="40" fillId="3" borderId="1" xfId="1" applyNumberFormat="1" applyFont="1" applyFill="1" applyBorder="1" applyAlignment="1">
      <alignment horizontal="center" vertical="center"/>
    </xf>
    <xf numFmtId="49" fontId="37" fillId="2" borderId="1" xfId="0" applyNumberFormat="1" applyFont="1" applyFill="1" applyBorder="1" applyAlignment="1">
      <alignment horizontal="left"/>
    </xf>
    <xf numFmtId="3" fontId="37" fillId="2" borderId="1" xfId="0" applyNumberFormat="1" applyFont="1" applyFill="1" applyBorder="1"/>
    <xf numFmtId="0" fontId="39" fillId="3" borderId="0" xfId="1" applyFont="1" applyFill="1" applyAlignment="1">
      <alignment horizontal="center" vertical="center" wrapText="1"/>
    </xf>
    <xf numFmtId="3" fontId="40" fillId="3" borderId="0" xfId="1" applyNumberFormat="1" applyFont="1" applyFill="1" applyAlignment="1">
      <alignment horizontal="center" vertical="center"/>
    </xf>
    <xf numFmtId="3" fontId="39" fillId="0" borderId="0" xfId="1" applyNumberFormat="1" applyFont="1" applyAlignment="1">
      <alignment horizontal="center" vertical="center"/>
    </xf>
    <xf numFmtId="3" fontId="12" fillId="2" borderId="0" xfId="0" applyNumberFormat="1" applyFont="1" applyFill="1" applyAlignment="1">
      <alignment wrapText="1"/>
    </xf>
    <xf numFmtId="0" fontId="3" fillId="6" borderId="42" xfId="1" applyFont="1" applyFill="1" applyBorder="1" applyAlignment="1">
      <alignment horizontal="center" vertical="center" wrapText="1"/>
    </xf>
    <xf numFmtId="0" fontId="11" fillId="6" borderId="42" xfId="0" applyFont="1" applyFill="1" applyBorder="1" applyAlignment="1">
      <alignment horizontal="center" vertical="center" wrapText="1"/>
    </xf>
    <xf numFmtId="0" fontId="26" fillId="11" borderId="36" xfId="0" applyFont="1" applyFill="1" applyBorder="1" applyAlignment="1">
      <alignment horizontal="center" vertical="center"/>
    </xf>
    <xf numFmtId="3" fontId="26" fillId="11" borderId="49" xfId="0" applyNumberFormat="1" applyFont="1" applyFill="1" applyBorder="1" applyAlignment="1">
      <alignment horizontal="center" vertical="center"/>
    </xf>
    <xf numFmtId="3" fontId="26" fillId="11" borderId="57" xfId="0" applyNumberFormat="1" applyFont="1" applyFill="1" applyBorder="1" applyAlignment="1">
      <alignment horizontal="center" vertical="center"/>
    </xf>
    <xf numFmtId="0" fontId="26" fillId="12" borderId="56" xfId="0" applyFont="1" applyFill="1" applyBorder="1" applyAlignment="1">
      <alignment horizontal="center" vertical="center" wrapText="1"/>
    </xf>
    <xf numFmtId="0" fontId="26" fillId="12" borderId="49" xfId="0" applyFont="1" applyFill="1" applyBorder="1" applyAlignment="1">
      <alignment vertical="center" wrapText="1"/>
    </xf>
    <xf numFmtId="0" fontId="26" fillId="3" borderId="56" xfId="0" applyFont="1" applyFill="1" applyBorder="1" applyAlignment="1">
      <alignment vertical="center" wrapText="1"/>
    </xf>
    <xf numFmtId="0" fontId="26" fillId="3" borderId="49" xfId="0" applyFont="1" applyFill="1" applyBorder="1" applyAlignment="1">
      <alignment vertical="center" wrapText="1"/>
    </xf>
    <xf numFmtId="0" fontId="26" fillId="3" borderId="49" xfId="0" applyFont="1" applyFill="1" applyBorder="1" applyAlignment="1">
      <alignment horizontal="center" vertical="center" wrapText="1"/>
    </xf>
    <xf numFmtId="0" fontId="26" fillId="12" borderId="56" xfId="0" applyFont="1" applyFill="1" applyBorder="1" applyAlignment="1">
      <alignment vertical="center" wrapText="1"/>
    </xf>
    <xf numFmtId="0" fontId="26" fillId="12" borderId="49" xfId="0" applyFont="1" applyFill="1" applyBorder="1" applyAlignment="1">
      <alignment horizontal="center" vertical="center" wrapText="1"/>
    </xf>
    <xf numFmtId="3" fontId="27" fillId="12" borderId="49" xfId="0" applyNumberFormat="1" applyFont="1" applyFill="1" applyBorder="1" applyAlignment="1">
      <alignment horizontal="center" vertical="center"/>
    </xf>
    <xf numFmtId="3" fontId="27" fillId="12" borderId="57" xfId="0" applyNumberFormat="1" applyFont="1" applyFill="1" applyBorder="1" applyAlignment="1">
      <alignment horizontal="center" vertical="center"/>
    </xf>
    <xf numFmtId="3" fontId="27" fillId="3" borderId="49" xfId="0" applyNumberFormat="1" applyFont="1" applyFill="1" applyBorder="1" applyAlignment="1">
      <alignment horizontal="center" vertical="center"/>
    </xf>
    <xf numFmtId="3" fontId="27" fillId="3" borderId="57" xfId="0" applyNumberFormat="1" applyFont="1" applyFill="1" applyBorder="1" applyAlignment="1">
      <alignment horizontal="center" vertical="center"/>
    </xf>
    <xf numFmtId="0" fontId="26" fillId="3" borderId="56" xfId="0" applyFont="1" applyFill="1" applyBorder="1" applyAlignment="1">
      <alignment horizontal="center" vertical="center" wrapText="1"/>
    </xf>
    <xf numFmtId="0" fontId="26" fillId="12" borderId="38" xfId="0" applyFont="1" applyFill="1" applyBorder="1" applyAlignment="1">
      <alignment vertical="center" wrapText="1"/>
    </xf>
    <xf numFmtId="0" fontId="26" fillId="12" borderId="40" xfId="0" applyFont="1" applyFill="1" applyBorder="1" applyAlignment="1">
      <alignment vertical="center" wrapText="1"/>
    </xf>
    <xf numFmtId="0" fontId="26" fillId="11" borderId="40" xfId="0" applyFont="1" applyFill="1" applyBorder="1" applyAlignment="1">
      <alignment horizontal="center" vertical="center"/>
    </xf>
    <xf numFmtId="0" fontId="13" fillId="0" borderId="16" xfId="2" applyFont="1" applyBorder="1" applyAlignment="1">
      <alignment horizontal="center" vertical="center" wrapText="1"/>
    </xf>
    <xf numFmtId="3" fontId="13" fillId="0" borderId="13" xfId="2" applyNumberFormat="1" applyFont="1" applyBorder="1" applyAlignment="1">
      <alignment horizontal="right" vertical="center"/>
    </xf>
    <xf numFmtId="3" fontId="13" fillId="0" borderId="15" xfId="2" applyNumberFormat="1" applyFont="1" applyBorder="1" applyAlignment="1">
      <alignment horizontal="right" vertical="center"/>
    </xf>
    <xf numFmtId="3" fontId="13" fillId="0" borderId="46" xfId="2" applyNumberFormat="1" applyFont="1" applyBorder="1" applyAlignment="1">
      <alignment horizontal="right" vertical="center"/>
    </xf>
    <xf numFmtId="0" fontId="13" fillId="0" borderId="0" xfId="2" applyFont="1" applyAlignment="1">
      <alignment vertical="center" wrapText="1"/>
    </xf>
    <xf numFmtId="2" fontId="13" fillId="0" borderId="25" xfId="2" applyNumberFormat="1" applyFont="1" applyBorder="1" applyAlignment="1">
      <alignment horizontal="center" vertical="center"/>
    </xf>
    <xf numFmtId="3" fontId="13" fillId="0" borderId="51" xfId="2" applyNumberFormat="1" applyFont="1" applyBorder="1" applyAlignment="1">
      <alignment horizontal="right" vertical="center"/>
    </xf>
    <xf numFmtId="3" fontId="17" fillId="5" borderId="61" xfId="2" applyNumberFormat="1" applyFont="1" applyFill="1" applyBorder="1" applyAlignment="1">
      <alignment horizontal="right" vertical="center"/>
    </xf>
    <xf numFmtId="2" fontId="13" fillId="0" borderId="63" xfId="2" applyNumberFormat="1" applyFont="1" applyBorder="1" applyAlignment="1">
      <alignment horizontal="center" vertical="center"/>
    </xf>
    <xf numFmtId="49" fontId="13" fillId="0" borderId="64" xfId="2" applyNumberFormat="1" applyFont="1" applyBorder="1" applyAlignment="1">
      <alignment horizontal="left" vertical="center" wrapText="1"/>
    </xf>
    <xf numFmtId="49" fontId="13" fillId="0" borderId="64" xfId="2" applyNumberFormat="1" applyFont="1" applyBorder="1" applyAlignment="1">
      <alignment horizontal="center" vertical="center"/>
    </xf>
    <xf numFmtId="49" fontId="13" fillId="0" borderId="64" xfId="5" applyNumberFormat="1" applyFont="1" applyBorder="1" applyAlignment="1">
      <alignment horizontal="center" vertical="center"/>
    </xf>
    <xf numFmtId="3" fontId="13" fillId="0" borderId="64" xfId="5" applyNumberFormat="1" applyFont="1" applyBorder="1" applyAlignment="1">
      <alignment horizontal="right" vertical="center"/>
    </xf>
    <xf numFmtId="3" fontId="17" fillId="0" borderId="64" xfId="6" applyNumberFormat="1" applyFont="1" applyBorder="1" applyAlignment="1">
      <alignment horizontal="right" vertical="center"/>
    </xf>
    <xf numFmtId="3" fontId="13" fillId="0" borderId="64" xfId="7" applyNumberFormat="1" applyFont="1" applyBorder="1" applyAlignment="1" applyProtection="1">
      <alignment horizontal="right" vertical="center"/>
      <protection locked="0"/>
    </xf>
    <xf numFmtId="3" fontId="17" fillId="0" borderId="65" xfId="2" applyNumberFormat="1" applyFont="1" applyBorder="1" applyAlignment="1">
      <alignment horizontal="right" vertical="center"/>
    </xf>
    <xf numFmtId="3" fontId="17" fillId="5" borderId="26" xfId="2" applyNumberFormat="1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3" fontId="12" fillId="2" borderId="0" xfId="0" applyNumberFormat="1" applyFont="1" applyFill="1" applyAlignment="1">
      <alignment horizontal="right" vertical="top" wrapText="1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4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4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44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/>
    </xf>
    <xf numFmtId="0" fontId="3" fillId="7" borderId="7" xfId="1" applyFont="1" applyFill="1" applyBorder="1" applyAlignment="1">
      <alignment horizontal="center" vertical="center"/>
    </xf>
    <xf numFmtId="0" fontId="3" fillId="7" borderId="8" xfId="1" applyFont="1" applyFill="1" applyBorder="1" applyAlignment="1">
      <alignment horizontal="center" vertical="center"/>
    </xf>
    <xf numFmtId="0" fontId="3" fillId="7" borderId="9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45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3" fillId="5" borderId="7" xfId="1" applyFont="1" applyFill="1" applyBorder="1" applyAlignment="1">
      <alignment horizontal="center" vertical="center"/>
    </xf>
    <xf numFmtId="0" fontId="3" fillId="5" borderId="8" xfId="1" applyFont="1" applyFill="1" applyBorder="1" applyAlignment="1">
      <alignment horizontal="center" vertical="center"/>
    </xf>
    <xf numFmtId="0" fontId="3" fillId="5" borderId="9" xfId="1" applyFont="1" applyFill="1" applyBorder="1" applyAlignment="1">
      <alignment horizontal="center" vertical="center"/>
    </xf>
    <xf numFmtId="0" fontId="3" fillId="6" borderId="7" xfId="1" applyFont="1" applyFill="1" applyBorder="1" applyAlignment="1">
      <alignment horizontal="center" vertical="center" wrapText="1"/>
    </xf>
    <xf numFmtId="0" fontId="3" fillId="6" borderId="8" xfId="1" applyFont="1" applyFill="1" applyBorder="1" applyAlignment="1">
      <alignment horizontal="center" vertical="center" wrapText="1"/>
    </xf>
    <xf numFmtId="0" fontId="3" fillId="6" borderId="9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3" fillId="6" borderId="43" xfId="1" applyFont="1" applyFill="1" applyBorder="1" applyAlignment="1">
      <alignment horizontal="center" vertical="center" wrapText="1"/>
    </xf>
    <xf numFmtId="0" fontId="3" fillId="6" borderId="44" xfId="1" applyFont="1" applyFill="1" applyBorder="1" applyAlignment="1">
      <alignment horizontal="center" vertical="center" wrapText="1"/>
    </xf>
    <xf numFmtId="0" fontId="3" fillId="6" borderId="45" xfId="1" applyFont="1" applyFill="1" applyBorder="1" applyAlignment="1">
      <alignment horizontal="center" vertical="center" wrapText="1"/>
    </xf>
    <xf numFmtId="0" fontId="3" fillId="6" borderId="42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3" borderId="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/>
    </xf>
    <xf numFmtId="0" fontId="26" fillId="15" borderId="7" xfId="0" applyFont="1" applyFill="1" applyBorder="1" applyAlignment="1">
      <alignment horizontal="center" vertical="center" wrapText="1"/>
    </xf>
    <xf numFmtId="0" fontId="26" fillId="15" borderId="8" xfId="0" applyFont="1" applyFill="1" applyBorder="1" applyAlignment="1">
      <alignment horizontal="center" vertical="center" wrapText="1"/>
    </xf>
    <xf numFmtId="0" fontId="26" fillId="15" borderId="9" xfId="0" applyFont="1" applyFill="1" applyBorder="1" applyAlignment="1">
      <alignment horizontal="center" vertical="center" wrapText="1"/>
    </xf>
    <xf numFmtId="0" fontId="26" fillId="10" borderId="32" xfId="0" applyFont="1" applyFill="1" applyBorder="1" applyAlignment="1">
      <alignment horizontal="center" vertical="center" wrapText="1"/>
    </xf>
    <xf numFmtId="0" fontId="26" fillId="10" borderId="38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right" vertical="top" wrapText="1"/>
    </xf>
    <xf numFmtId="0" fontId="26" fillId="10" borderId="33" xfId="0" applyFont="1" applyFill="1" applyBorder="1" applyAlignment="1">
      <alignment horizontal="center" vertical="center" wrapText="1"/>
    </xf>
    <xf numFmtId="0" fontId="26" fillId="10" borderId="35" xfId="0" applyFont="1" applyFill="1" applyBorder="1" applyAlignment="1">
      <alignment horizontal="center" vertical="center" wrapText="1"/>
    </xf>
    <xf numFmtId="0" fontId="26" fillId="10" borderId="59" xfId="0" applyFont="1" applyFill="1" applyBorder="1" applyAlignment="1">
      <alignment horizontal="center" vertical="center" wrapText="1"/>
    </xf>
    <xf numFmtId="0" fontId="26" fillId="10" borderId="40" xfId="0" applyFont="1" applyFill="1" applyBorder="1" applyAlignment="1">
      <alignment horizontal="center" vertical="center" wrapText="1"/>
    </xf>
    <xf numFmtId="0" fontId="26" fillId="10" borderId="34" xfId="0" applyFont="1" applyFill="1" applyBorder="1" applyAlignment="1">
      <alignment horizontal="center" vertical="center" wrapText="1"/>
    </xf>
    <xf numFmtId="0" fontId="26" fillId="10" borderId="39" xfId="0" applyFont="1" applyFill="1" applyBorder="1" applyAlignment="1">
      <alignment horizontal="center" vertical="center" wrapText="1"/>
    </xf>
    <xf numFmtId="0" fontId="26" fillId="11" borderId="58" xfId="0" applyFont="1" applyFill="1" applyBorder="1" applyAlignment="1">
      <alignment horizontal="center" vertical="center" wrapText="1"/>
    </xf>
    <xf numFmtId="0" fontId="26" fillId="11" borderId="48" xfId="0" applyFont="1" applyFill="1" applyBorder="1" applyAlignment="1">
      <alignment horizontal="center" vertical="center" wrapText="1"/>
    </xf>
    <xf numFmtId="0" fontId="26" fillId="11" borderId="49" xfId="0" applyFont="1" applyFill="1" applyBorder="1" applyAlignment="1">
      <alignment horizontal="center" vertical="center" wrapText="1"/>
    </xf>
    <xf numFmtId="0" fontId="26" fillId="15" borderId="53" xfId="0" applyFont="1" applyFill="1" applyBorder="1" applyAlignment="1">
      <alignment horizontal="center" vertical="center" wrapText="1"/>
    </xf>
    <xf numFmtId="0" fontId="26" fillId="15" borderId="55" xfId="0" applyFont="1" applyFill="1" applyBorder="1" applyAlignment="1">
      <alignment horizontal="center" vertical="center" wrapText="1"/>
    </xf>
    <xf numFmtId="0" fontId="26" fillId="15" borderId="5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top"/>
    </xf>
    <xf numFmtId="0" fontId="17" fillId="0" borderId="18" xfId="2" applyFont="1" applyBorder="1" applyAlignment="1">
      <alignment horizontal="center" vertical="center" wrapText="1"/>
    </xf>
    <xf numFmtId="0" fontId="17" fillId="0" borderId="51" xfId="2" applyFont="1" applyBorder="1" applyAlignment="1">
      <alignment horizontal="center" vertical="center" wrapText="1"/>
    </xf>
    <xf numFmtId="0" fontId="17" fillId="0" borderId="17" xfId="2" applyFont="1" applyBorder="1" applyAlignment="1">
      <alignment horizontal="center" vertical="center" wrapText="1"/>
    </xf>
    <xf numFmtId="0" fontId="17" fillId="0" borderId="50" xfId="2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17" fillId="5" borderId="25" xfId="2" applyFont="1" applyFill="1" applyBorder="1" applyAlignment="1">
      <alignment horizontal="center"/>
    </xf>
    <xf numFmtId="0" fontId="17" fillId="5" borderId="16" xfId="2" applyFont="1" applyFill="1" applyBorder="1" applyAlignment="1">
      <alignment horizontal="center"/>
    </xf>
    <xf numFmtId="0" fontId="17" fillId="8" borderId="25" xfId="2" applyFont="1" applyFill="1" applyBorder="1" applyAlignment="1">
      <alignment horizontal="center" vertical="center" wrapText="1"/>
    </xf>
    <xf numFmtId="0" fontId="17" fillId="8" borderId="16" xfId="2" applyFont="1" applyFill="1" applyBorder="1" applyAlignment="1">
      <alignment horizontal="center" vertical="center" wrapText="1"/>
    </xf>
    <xf numFmtId="0" fontId="17" fillId="8" borderId="28" xfId="2" applyFont="1" applyFill="1" applyBorder="1" applyAlignment="1">
      <alignment horizontal="center" vertical="center" wrapText="1"/>
    </xf>
    <xf numFmtId="0" fontId="17" fillId="5" borderId="29" xfId="2" applyFont="1" applyFill="1" applyBorder="1" applyAlignment="1">
      <alignment horizontal="center"/>
    </xf>
    <xf numFmtId="0" fontId="17" fillId="5" borderId="30" xfId="2" applyFont="1" applyFill="1" applyBorder="1" applyAlignment="1">
      <alignment horizontal="center"/>
    </xf>
    <xf numFmtId="0" fontId="17" fillId="8" borderId="13" xfId="2" applyFont="1" applyFill="1" applyBorder="1" applyAlignment="1">
      <alignment horizontal="center"/>
    </xf>
    <xf numFmtId="0" fontId="17" fillId="8" borderId="14" xfId="2" applyFont="1" applyFill="1" applyBorder="1" applyAlignment="1">
      <alignment horizontal="center"/>
    </xf>
    <xf numFmtId="0" fontId="17" fillId="8" borderId="15" xfId="2" applyFont="1" applyFill="1" applyBorder="1" applyAlignment="1">
      <alignment horizontal="center"/>
    </xf>
    <xf numFmtId="49" fontId="15" fillId="0" borderId="0" xfId="2" applyNumberFormat="1" applyFont="1" applyAlignment="1" applyProtection="1">
      <alignment horizontal="center" vertical="center"/>
      <protection locked="0"/>
    </xf>
    <xf numFmtId="0" fontId="17" fillId="0" borderId="13" xfId="2" applyFont="1" applyBorder="1" applyAlignment="1">
      <alignment horizontal="center"/>
    </xf>
    <xf numFmtId="0" fontId="17" fillId="0" borderId="14" xfId="2" applyFont="1" applyBorder="1" applyAlignment="1">
      <alignment horizontal="center"/>
    </xf>
    <xf numFmtId="0" fontId="17" fillId="0" borderId="15" xfId="2" applyFont="1" applyBorder="1" applyAlignment="1">
      <alignment horizontal="center"/>
    </xf>
    <xf numFmtId="0" fontId="13" fillId="0" borderId="2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47" xfId="2" applyFont="1" applyBorder="1" applyAlignment="1">
      <alignment horizontal="center" vertical="center" wrapText="1"/>
    </xf>
    <xf numFmtId="0" fontId="13" fillId="0" borderId="48" xfId="2" applyFont="1" applyBorder="1" applyAlignment="1">
      <alignment horizontal="center" vertical="center" wrapText="1"/>
    </xf>
    <xf numFmtId="0" fontId="13" fillId="0" borderId="49" xfId="2" applyFont="1" applyBorder="1" applyAlignment="1">
      <alignment horizontal="center" vertical="center" wrapText="1"/>
    </xf>
    <xf numFmtId="3" fontId="19" fillId="9" borderId="2" xfId="2" applyNumberFormat="1" applyFont="1" applyFill="1" applyBorder="1" applyAlignment="1">
      <alignment horizontal="center" vertical="center"/>
    </xf>
    <xf numFmtId="3" fontId="19" fillId="9" borderId="4" xfId="2" applyNumberFormat="1" applyFont="1" applyFill="1" applyBorder="1" applyAlignment="1">
      <alignment horizontal="center" vertical="center"/>
    </xf>
    <xf numFmtId="3" fontId="19" fillId="9" borderId="5" xfId="2" applyNumberFormat="1" applyFont="1" applyFill="1" applyBorder="1" applyAlignment="1">
      <alignment horizontal="center" vertical="center"/>
    </xf>
    <xf numFmtId="3" fontId="19" fillId="9" borderId="6" xfId="2" applyNumberFormat="1" applyFont="1" applyFill="1" applyBorder="1" applyAlignment="1">
      <alignment horizontal="center" vertical="center"/>
    </xf>
    <xf numFmtId="3" fontId="19" fillId="9" borderId="47" xfId="2" applyNumberFormat="1" applyFont="1" applyFill="1" applyBorder="1" applyAlignment="1">
      <alignment horizontal="center" vertical="center"/>
    </xf>
    <xf numFmtId="3" fontId="19" fillId="9" borderId="49" xfId="2" applyNumberFormat="1" applyFont="1" applyFill="1" applyBorder="1" applyAlignment="1">
      <alignment horizontal="center" vertical="center"/>
    </xf>
    <xf numFmtId="0" fontId="17" fillId="0" borderId="19" xfId="2" applyFont="1" applyBorder="1" applyAlignment="1">
      <alignment horizontal="center" vertical="center" wrapText="1"/>
    </xf>
    <xf numFmtId="0" fontId="17" fillId="0" borderId="20" xfId="2" applyFont="1" applyBorder="1" applyAlignment="1">
      <alignment horizontal="center" vertical="center" wrapText="1"/>
    </xf>
    <xf numFmtId="0" fontId="17" fillId="0" borderId="21" xfId="2" applyFont="1" applyBorder="1" applyAlignment="1">
      <alignment horizontal="center" vertical="center" wrapText="1"/>
    </xf>
    <xf numFmtId="0" fontId="17" fillId="0" borderId="22" xfId="2" applyFont="1" applyBorder="1" applyAlignment="1">
      <alignment horizontal="center" vertical="center" wrapText="1"/>
    </xf>
    <xf numFmtId="0" fontId="17" fillId="0" borderId="52" xfId="2" applyFont="1" applyBorder="1" applyAlignment="1">
      <alignment horizontal="center" vertical="center" wrapText="1"/>
    </xf>
    <xf numFmtId="0" fontId="17" fillId="8" borderId="23" xfId="2" applyFont="1" applyFill="1" applyBorder="1" applyAlignment="1">
      <alignment horizontal="center" vertical="center" wrapText="1"/>
    </xf>
    <xf numFmtId="0" fontId="17" fillId="8" borderId="14" xfId="2" applyFont="1" applyFill="1" applyBorder="1" applyAlignment="1">
      <alignment horizontal="center" vertical="center" wrapText="1"/>
    </xf>
    <xf numFmtId="0" fontId="17" fillId="8" borderId="24" xfId="2" applyFont="1" applyFill="1" applyBorder="1" applyAlignment="1">
      <alignment horizontal="center" vertical="center" wrapText="1"/>
    </xf>
    <xf numFmtId="0" fontId="17" fillId="5" borderId="60" xfId="2" applyFont="1" applyFill="1" applyBorder="1" applyAlignment="1">
      <alignment horizontal="center"/>
    </xf>
    <xf numFmtId="0" fontId="17" fillId="5" borderId="61" xfId="2" applyFont="1" applyFill="1" applyBorder="1" applyAlignment="1">
      <alignment horizontal="center"/>
    </xf>
    <xf numFmtId="0" fontId="17" fillId="8" borderId="62" xfId="2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3" fontId="12" fillId="2" borderId="0" xfId="0" applyNumberFormat="1" applyFont="1" applyFill="1" applyAlignment="1">
      <alignment horizontal="right" wrapText="1"/>
    </xf>
    <xf numFmtId="0" fontId="11" fillId="2" borderId="0" xfId="0" applyFont="1" applyFill="1" applyAlignment="1">
      <alignment horizontal="center" wrapText="1"/>
    </xf>
    <xf numFmtId="0" fontId="30" fillId="2" borderId="0" xfId="0" applyFont="1" applyFill="1" applyAlignment="1">
      <alignment wrapText="1"/>
    </xf>
    <xf numFmtId="0" fontId="11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11" fillId="13" borderId="1" xfId="0" applyFont="1" applyFill="1" applyBorder="1" applyAlignment="1">
      <alignment horizontal="center" vertical="center" wrapText="1"/>
    </xf>
    <xf numFmtId="0" fontId="20" fillId="13" borderId="1" xfId="0" applyFont="1" applyFill="1" applyBorder="1" applyAlignment="1">
      <alignment horizontal="center" vertical="center" wrapText="1"/>
    </xf>
    <xf numFmtId="0" fontId="20" fillId="13" borderId="1" xfId="0" applyFont="1" applyFill="1" applyBorder="1" applyAlignment="1">
      <alignment vertical="center" wrapText="1"/>
    </xf>
    <xf numFmtId="0" fontId="31" fillId="13" borderId="1" xfId="0" applyFont="1" applyFill="1" applyBorder="1" applyAlignment="1">
      <alignment horizontal="center" vertical="center" wrapText="1"/>
    </xf>
    <xf numFmtId="0" fontId="39" fillId="3" borderId="1" xfId="1" applyFont="1" applyFill="1" applyBorder="1" applyAlignment="1">
      <alignment horizontal="center" vertical="center" wrapText="1"/>
    </xf>
    <xf numFmtId="0" fontId="45" fillId="0" borderId="0" xfId="1" applyFont="1" applyAlignment="1">
      <alignment horizontal="center" vertical="top" wrapText="1"/>
    </xf>
    <xf numFmtId="0" fontId="39" fillId="10" borderId="2" xfId="1" applyFont="1" applyFill="1" applyBorder="1" applyAlignment="1">
      <alignment horizontal="center" vertical="center" wrapText="1"/>
    </xf>
    <xf numFmtId="0" fontId="39" fillId="10" borderId="3" xfId="1" applyFont="1" applyFill="1" applyBorder="1" applyAlignment="1">
      <alignment horizontal="center" vertical="center" wrapText="1"/>
    </xf>
    <xf numFmtId="0" fontId="39" fillId="10" borderId="4" xfId="1" applyFont="1" applyFill="1" applyBorder="1" applyAlignment="1">
      <alignment horizontal="center" vertical="center" wrapText="1"/>
    </xf>
    <xf numFmtId="0" fontId="39" fillId="10" borderId="5" xfId="1" applyFont="1" applyFill="1" applyBorder="1" applyAlignment="1">
      <alignment horizontal="center" vertical="center" wrapText="1"/>
    </xf>
    <xf numFmtId="0" fontId="39" fillId="10" borderId="0" xfId="1" applyFont="1" applyFill="1" applyAlignment="1">
      <alignment horizontal="center" vertical="center" wrapText="1"/>
    </xf>
    <xf numFmtId="0" fontId="39" fillId="10" borderId="6" xfId="1" applyFont="1" applyFill="1" applyBorder="1" applyAlignment="1">
      <alignment horizontal="center" vertical="center" wrapText="1"/>
    </xf>
    <xf numFmtId="0" fontId="39" fillId="10" borderId="47" xfId="1" applyFont="1" applyFill="1" applyBorder="1" applyAlignment="1">
      <alignment horizontal="center" vertical="center" wrapText="1"/>
    </xf>
    <xf numFmtId="0" fontId="39" fillId="10" borderId="48" xfId="1" applyFont="1" applyFill="1" applyBorder="1" applyAlignment="1">
      <alignment horizontal="center" vertical="center" wrapText="1"/>
    </xf>
    <xf numFmtId="0" fontId="39" fillId="10" borderId="49" xfId="1" applyFont="1" applyFill="1" applyBorder="1" applyAlignment="1">
      <alignment horizontal="center" vertical="center" wrapText="1"/>
    </xf>
    <xf numFmtId="0" fontId="39" fillId="10" borderId="1" xfId="1" applyFont="1" applyFill="1" applyBorder="1" applyAlignment="1">
      <alignment horizontal="center" vertical="center" wrapText="1"/>
    </xf>
    <xf numFmtId="0" fontId="39" fillId="11" borderId="10" xfId="1" applyFont="1" applyFill="1" applyBorder="1" applyAlignment="1">
      <alignment horizontal="center" vertical="center" wrapText="1"/>
    </xf>
    <xf numFmtId="0" fontId="39" fillId="11" borderId="11" xfId="1" applyFont="1" applyFill="1" applyBorder="1" applyAlignment="1">
      <alignment horizontal="center" vertical="center" wrapText="1"/>
    </xf>
    <xf numFmtId="0" fontId="39" fillId="11" borderId="46" xfId="1" applyFont="1" applyFill="1" applyBorder="1" applyAlignment="1">
      <alignment horizontal="center" vertical="center" wrapText="1"/>
    </xf>
    <xf numFmtId="0" fontId="39" fillId="11" borderId="1" xfId="1" applyFont="1" applyFill="1" applyBorder="1" applyAlignment="1">
      <alignment horizontal="center" vertical="center" wrapText="1"/>
    </xf>
    <xf numFmtId="0" fontId="39" fillId="12" borderId="1" xfId="1" applyFont="1" applyFill="1" applyBorder="1" applyAlignment="1">
      <alignment horizontal="center" vertical="center" wrapText="1"/>
    </xf>
  </cellXfs>
  <cellStyles count="8">
    <cellStyle name="Normal" xfId="0" builtinId="0"/>
    <cellStyle name="Normal 2" xfId="1"/>
    <cellStyle name="Normal 3" xfId="2"/>
    <cellStyle name="Normal 4" xfId="4"/>
    <cellStyle name="Normal_4.piel" xfId="6"/>
    <cellStyle name="Normal_Pamatformas" xfId="7"/>
    <cellStyle name="Normal_Veidlapa_2008_oktobris_(4.piel)" xf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2"/>
  <sheetViews>
    <sheetView showGridLines="0" tabSelected="1" zoomScale="83" zoomScaleNormal="83" workbookViewId="0">
      <selection activeCell="K1" sqref="K1"/>
    </sheetView>
  </sheetViews>
  <sheetFormatPr defaultColWidth="9.140625" defaultRowHeight="15.75" x14ac:dyDescent="0.25"/>
  <cols>
    <col min="1" max="1" width="8" style="9" customWidth="1"/>
    <col min="2" max="2" width="17.5703125" style="9" customWidth="1"/>
    <col min="3" max="3" width="11" style="9" customWidth="1"/>
    <col min="4" max="4" width="29.5703125" style="17" customWidth="1"/>
    <col min="5" max="5" width="19.85546875" style="7" customWidth="1"/>
    <col min="6" max="6" width="50.5703125" style="7" customWidth="1"/>
    <col min="7" max="7" width="25.42578125" style="23" customWidth="1"/>
    <col min="8" max="8" width="17.7109375" style="3" customWidth="1"/>
    <col min="9" max="9" width="18" style="3" customWidth="1"/>
    <col min="10" max="10" width="9.140625" style="3"/>
    <col min="11" max="11" width="11.7109375" style="3" bestFit="1" customWidth="1"/>
    <col min="12" max="16384" width="9.140625" style="3"/>
  </cols>
  <sheetData>
    <row r="1" spans="1:11" ht="15.75" customHeight="1" x14ac:dyDescent="0.25">
      <c r="B1" s="15"/>
      <c r="C1" s="16"/>
      <c r="D1" s="16"/>
      <c r="E1" s="228" t="s">
        <v>1056</v>
      </c>
      <c r="F1" s="228"/>
      <c r="G1" s="228"/>
      <c r="H1" s="228"/>
      <c r="I1" s="228"/>
    </row>
    <row r="2" spans="1:11" ht="47.45" customHeight="1" x14ac:dyDescent="0.25">
      <c r="A2" s="15"/>
      <c r="B2" s="15"/>
      <c r="C2" s="16"/>
      <c r="D2" s="16"/>
      <c r="E2" s="228"/>
      <c r="F2" s="228"/>
      <c r="G2" s="228"/>
      <c r="H2" s="228"/>
      <c r="I2" s="228"/>
    </row>
    <row r="4" spans="1:11" ht="17.45" customHeight="1" x14ac:dyDescent="0.25">
      <c r="A4" s="227" t="s">
        <v>1057</v>
      </c>
      <c r="B4" s="227"/>
      <c r="C4" s="227"/>
      <c r="D4" s="227"/>
      <c r="E4" s="227"/>
      <c r="F4" s="227"/>
      <c r="G4" s="227"/>
      <c r="H4" s="227"/>
      <c r="I4" s="227"/>
    </row>
    <row r="5" spans="1:11" x14ac:dyDescent="0.25">
      <c r="A5" s="286"/>
      <c r="B5" s="286"/>
    </row>
    <row r="6" spans="1:11" s="34" customFormat="1" ht="51" customHeight="1" x14ac:dyDescent="0.2">
      <c r="A6" s="229" t="s">
        <v>0</v>
      </c>
      <c r="B6" s="230"/>
      <c r="C6" s="230"/>
      <c r="D6" s="230"/>
      <c r="E6" s="230"/>
      <c r="F6" s="230"/>
      <c r="G6" s="230"/>
      <c r="H6" s="57"/>
      <c r="I6" s="58"/>
    </row>
    <row r="7" spans="1:11" s="5" customFormat="1" ht="47.25" x14ac:dyDescent="0.25">
      <c r="A7" s="280" t="s">
        <v>1</v>
      </c>
      <c r="B7" s="281"/>
      <c r="C7" s="281"/>
      <c r="D7" s="282"/>
      <c r="E7" s="283" t="s">
        <v>2</v>
      </c>
      <c r="F7" s="283"/>
      <c r="G7" s="185" t="s">
        <v>3</v>
      </c>
      <c r="H7" s="186" t="s">
        <v>4</v>
      </c>
      <c r="I7" s="186" t="s">
        <v>5</v>
      </c>
      <c r="K7" s="5" t="s">
        <v>6</v>
      </c>
    </row>
    <row r="8" spans="1:11" s="5" customFormat="1" x14ac:dyDescent="0.25">
      <c r="A8" s="290" t="s">
        <v>7</v>
      </c>
      <c r="B8" s="290"/>
      <c r="C8" s="290"/>
      <c r="D8" s="290"/>
      <c r="E8" s="290"/>
      <c r="F8" s="290"/>
      <c r="G8" s="24">
        <f>G9+G12+G14+G19+G25+G27+G41+G44+G80+G90+G96+G93</f>
        <v>71836305</v>
      </c>
      <c r="H8" s="24">
        <f>H9+H12+H14+H19+H25+H27+H41+H44+H80+H90+H96+H93</f>
        <v>768408</v>
      </c>
      <c r="I8" s="24">
        <f>I9+I12+I14+I19+I25+I27+I41+I44+I80+I90+I96+I93</f>
        <v>72604713</v>
      </c>
      <c r="K8" s="60"/>
    </row>
    <row r="9" spans="1:11" s="5" customFormat="1" x14ac:dyDescent="0.25">
      <c r="A9" s="241" t="s">
        <v>8</v>
      </c>
      <c r="B9" s="241" t="s">
        <v>9</v>
      </c>
      <c r="C9" s="273" t="s">
        <v>7</v>
      </c>
      <c r="D9" s="274"/>
      <c r="E9" s="274"/>
      <c r="F9" s="275"/>
      <c r="G9" s="25">
        <f>G10+G11</f>
        <v>70500</v>
      </c>
      <c r="H9" s="25">
        <f>H10+H11</f>
        <v>0</v>
      </c>
      <c r="I9" s="25">
        <f>I10+I11</f>
        <v>70500</v>
      </c>
    </row>
    <row r="10" spans="1:11" s="5" customFormat="1" ht="31.5" x14ac:dyDescent="0.25">
      <c r="A10" s="241"/>
      <c r="B10" s="241"/>
      <c r="C10" s="241" t="s">
        <v>10</v>
      </c>
      <c r="D10" s="241" t="s">
        <v>11</v>
      </c>
      <c r="E10" s="2" t="s">
        <v>12</v>
      </c>
      <c r="F10" s="2" t="s">
        <v>13</v>
      </c>
      <c r="G10" s="26">
        <v>60000</v>
      </c>
      <c r="H10" s="26"/>
      <c r="I10" s="26">
        <f>G10+H10</f>
        <v>60000</v>
      </c>
    </row>
    <row r="11" spans="1:11" s="5" customFormat="1" ht="31.5" x14ac:dyDescent="0.25">
      <c r="A11" s="241"/>
      <c r="B11" s="241"/>
      <c r="C11" s="241"/>
      <c r="D11" s="241"/>
      <c r="E11" s="2" t="s">
        <v>14</v>
      </c>
      <c r="F11" s="2" t="s">
        <v>15</v>
      </c>
      <c r="G11" s="26">
        <v>10500</v>
      </c>
      <c r="H11" s="26"/>
      <c r="I11" s="26">
        <f>G11+H11</f>
        <v>10500</v>
      </c>
    </row>
    <row r="12" spans="1:11" s="5" customFormat="1" x14ac:dyDescent="0.25">
      <c r="A12" s="241" t="s">
        <v>16</v>
      </c>
      <c r="B12" s="241" t="s">
        <v>17</v>
      </c>
      <c r="C12" s="273" t="s">
        <v>7</v>
      </c>
      <c r="D12" s="274"/>
      <c r="E12" s="274"/>
      <c r="F12" s="275"/>
      <c r="G12" s="25">
        <f>G13</f>
        <v>39750901</v>
      </c>
      <c r="H12" s="25">
        <f>H13</f>
        <v>0</v>
      </c>
      <c r="I12" s="25">
        <f>I13</f>
        <v>39750901</v>
      </c>
    </row>
    <row r="13" spans="1:11" s="5" customFormat="1" ht="31.5" x14ac:dyDescent="0.25">
      <c r="A13" s="241"/>
      <c r="B13" s="241"/>
      <c r="C13" s="1" t="s">
        <v>18</v>
      </c>
      <c r="D13" s="1" t="s">
        <v>19</v>
      </c>
      <c r="E13" s="2" t="s">
        <v>20</v>
      </c>
      <c r="F13" s="2" t="s">
        <v>21</v>
      </c>
      <c r="G13" s="41">
        <v>39750901</v>
      </c>
      <c r="H13" s="41"/>
      <c r="I13" s="41">
        <f>G13+H13</f>
        <v>39750901</v>
      </c>
      <c r="K13" s="5" t="s">
        <v>22</v>
      </c>
    </row>
    <row r="14" spans="1:11" s="5" customFormat="1" x14ac:dyDescent="0.25">
      <c r="A14" s="241" t="s">
        <v>23</v>
      </c>
      <c r="B14" s="241" t="s">
        <v>24</v>
      </c>
      <c r="C14" s="273" t="s">
        <v>7</v>
      </c>
      <c r="D14" s="274"/>
      <c r="E14" s="274"/>
      <c r="F14" s="275"/>
      <c r="G14" s="25">
        <f>G15+G16+G17+G18</f>
        <v>26864</v>
      </c>
      <c r="H14" s="25">
        <f>H15+H16+H17+H18</f>
        <v>11299</v>
      </c>
      <c r="I14" s="25">
        <f>I15+I16+I17+I18</f>
        <v>38163</v>
      </c>
    </row>
    <row r="15" spans="1:11" s="5" customFormat="1" ht="63" x14ac:dyDescent="0.25">
      <c r="A15" s="241"/>
      <c r="B15" s="241"/>
      <c r="C15" s="1" t="s">
        <v>25</v>
      </c>
      <c r="D15" s="1" t="s">
        <v>26</v>
      </c>
      <c r="E15" s="2" t="s">
        <v>25</v>
      </c>
      <c r="F15" s="2" t="s">
        <v>26</v>
      </c>
      <c r="G15" s="26">
        <v>2600</v>
      </c>
      <c r="H15" s="26"/>
      <c r="I15" s="26">
        <f>G15+H15</f>
        <v>2600</v>
      </c>
    </row>
    <row r="16" spans="1:11" s="5" customFormat="1" ht="14.45" customHeight="1" x14ac:dyDescent="0.25">
      <c r="A16" s="241"/>
      <c r="B16" s="241"/>
      <c r="C16" s="241" t="s">
        <v>27</v>
      </c>
      <c r="D16" s="241" t="s">
        <v>28</v>
      </c>
      <c r="E16" s="2" t="s">
        <v>29</v>
      </c>
      <c r="F16" s="2" t="s">
        <v>30</v>
      </c>
      <c r="G16" s="26">
        <v>1700</v>
      </c>
      <c r="H16" s="26"/>
      <c r="I16" s="26">
        <f>G16+H16</f>
        <v>1700</v>
      </c>
    </row>
    <row r="17" spans="1:9" s="5" customFormat="1" ht="31.5" hidden="1" x14ac:dyDescent="0.25">
      <c r="A17" s="241"/>
      <c r="B17" s="241"/>
      <c r="C17" s="241"/>
      <c r="D17" s="241"/>
      <c r="E17" s="2" t="s">
        <v>31</v>
      </c>
      <c r="F17" s="2" t="s">
        <v>32</v>
      </c>
      <c r="G17" s="26"/>
      <c r="H17" s="26"/>
      <c r="I17" s="26">
        <f>G17+H17</f>
        <v>0</v>
      </c>
    </row>
    <row r="18" spans="1:9" s="5" customFormat="1" ht="31.5" x14ac:dyDescent="0.25">
      <c r="A18" s="241"/>
      <c r="B18" s="241"/>
      <c r="C18" s="241"/>
      <c r="D18" s="241"/>
      <c r="E18" s="2" t="s">
        <v>33</v>
      </c>
      <c r="F18" s="2" t="s">
        <v>34</v>
      </c>
      <c r="G18" s="26">
        <v>22564</v>
      </c>
      <c r="H18" s="26">
        <v>11299</v>
      </c>
      <c r="I18" s="26">
        <f>G18+H18</f>
        <v>33863</v>
      </c>
    </row>
    <row r="19" spans="1:9" s="5" customFormat="1" ht="15" customHeight="1" x14ac:dyDescent="0.25">
      <c r="A19" s="232" t="s">
        <v>35</v>
      </c>
      <c r="B19" s="232" t="s">
        <v>36</v>
      </c>
      <c r="C19" s="273" t="s">
        <v>7</v>
      </c>
      <c r="D19" s="274"/>
      <c r="E19" s="274"/>
      <c r="F19" s="275"/>
      <c r="G19" s="25">
        <f>SUM(G20:G24)</f>
        <v>1167460</v>
      </c>
      <c r="H19" s="25">
        <f>SUM(H20:H24)</f>
        <v>0</v>
      </c>
      <c r="I19" s="25">
        <f>SUM(I20:I24)</f>
        <v>1167460</v>
      </c>
    </row>
    <row r="20" spans="1:9" s="5" customFormat="1" ht="47.25" x14ac:dyDescent="0.25">
      <c r="A20" s="233"/>
      <c r="B20" s="233"/>
      <c r="C20" s="1" t="s">
        <v>37</v>
      </c>
      <c r="D20" s="1" t="s">
        <v>38</v>
      </c>
      <c r="E20" s="2" t="s">
        <v>37</v>
      </c>
      <c r="F20" s="2" t="s">
        <v>38</v>
      </c>
      <c r="G20" s="26">
        <v>51800</v>
      </c>
      <c r="H20" s="26"/>
      <c r="I20" s="26">
        <f>G20+H20</f>
        <v>51800</v>
      </c>
    </row>
    <row r="21" spans="1:9" s="5" customFormat="1" ht="15" hidden="1" customHeight="1" x14ac:dyDescent="0.25">
      <c r="A21" s="233"/>
      <c r="B21" s="233"/>
      <c r="C21" s="241" t="s">
        <v>39</v>
      </c>
      <c r="D21" s="241" t="s">
        <v>40</v>
      </c>
      <c r="E21" s="2">
        <v>13200</v>
      </c>
      <c r="F21" s="2" t="s">
        <v>40</v>
      </c>
      <c r="G21" s="26"/>
      <c r="H21" s="26"/>
      <c r="I21" s="26">
        <f>G21+H21</f>
        <v>0</v>
      </c>
    </row>
    <row r="22" spans="1:9" s="5" customFormat="1" x14ac:dyDescent="0.25">
      <c r="A22" s="233"/>
      <c r="B22" s="233"/>
      <c r="C22" s="241"/>
      <c r="D22" s="241"/>
      <c r="E22" s="2" t="s">
        <v>41</v>
      </c>
      <c r="F22" s="2" t="s">
        <v>42</v>
      </c>
      <c r="G22" s="26">
        <v>1059100</v>
      </c>
      <c r="H22" s="26"/>
      <c r="I22" s="26">
        <f>G22+H22</f>
        <v>1059100</v>
      </c>
    </row>
    <row r="23" spans="1:9" s="5" customFormat="1" ht="19.149999999999999" customHeight="1" x14ac:dyDescent="0.25">
      <c r="A23" s="233"/>
      <c r="B23" s="233"/>
      <c r="C23" s="241"/>
      <c r="D23" s="241"/>
      <c r="E23" s="2">
        <v>13220</v>
      </c>
      <c r="F23" s="2" t="s">
        <v>43</v>
      </c>
      <c r="G23" s="26"/>
      <c r="H23" s="26"/>
      <c r="I23" s="26">
        <f>G23+H23</f>
        <v>0</v>
      </c>
    </row>
    <row r="24" spans="1:9" s="5" customFormat="1" ht="36.6" customHeight="1" x14ac:dyDescent="0.25">
      <c r="A24" s="234"/>
      <c r="B24" s="234"/>
      <c r="C24" s="1" t="s">
        <v>44</v>
      </c>
      <c r="D24" s="1" t="s">
        <v>45</v>
      </c>
      <c r="E24" s="2" t="s">
        <v>44</v>
      </c>
      <c r="F24" s="2" t="s">
        <v>45</v>
      </c>
      <c r="G24" s="26">
        <v>56560</v>
      </c>
      <c r="H24" s="26"/>
      <c r="I24" s="26">
        <f>G24+H24</f>
        <v>56560</v>
      </c>
    </row>
    <row r="25" spans="1:9" s="5" customFormat="1" x14ac:dyDescent="0.25">
      <c r="A25" s="241" t="s">
        <v>46</v>
      </c>
      <c r="B25" s="241" t="s">
        <v>47</v>
      </c>
      <c r="C25" s="273" t="s">
        <v>7</v>
      </c>
      <c r="D25" s="274"/>
      <c r="E25" s="274"/>
      <c r="F25" s="275"/>
      <c r="G25" s="25">
        <f>G26</f>
        <v>10000</v>
      </c>
      <c r="H25" s="25">
        <f>H26</f>
        <v>10000</v>
      </c>
      <c r="I25" s="25">
        <f>I26</f>
        <v>20000</v>
      </c>
    </row>
    <row r="26" spans="1:9" s="5" customFormat="1" ht="97.15" customHeight="1" x14ac:dyDescent="0.25">
      <c r="A26" s="241"/>
      <c r="B26" s="241"/>
      <c r="C26" s="1" t="s">
        <v>48</v>
      </c>
      <c r="D26" s="1" t="s">
        <v>49</v>
      </c>
      <c r="E26" s="2" t="s">
        <v>48</v>
      </c>
      <c r="F26" s="2" t="s">
        <v>49</v>
      </c>
      <c r="G26" s="26">
        <v>10000</v>
      </c>
      <c r="H26" s="26">
        <v>10000</v>
      </c>
      <c r="I26" s="26">
        <f>G26+H26</f>
        <v>20000</v>
      </c>
    </row>
    <row r="27" spans="1:9" s="5" customFormat="1" ht="13.15" customHeight="1" x14ac:dyDescent="0.25">
      <c r="A27" s="232" t="s">
        <v>50</v>
      </c>
      <c r="B27" s="232" t="s">
        <v>51</v>
      </c>
      <c r="C27" s="273" t="s">
        <v>7</v>
      </c>
      <c r="D27" s="274"/>
      <c r="E27" s="274"/>
      <c r="F27" s="275"/>
      <c r="G27" s="25">
        <f>SUM(G28:G40)</f>
        <v>23191531</v>
      </c>
      <c r="H27" s="25">
        <f>SUM(H28:H40)</f>
        <v>729420</v>
      </c>
      <c r="I27" s="25">
        <f>SUM(I28:I40)</f>
        <v>23920951</v>
      </c>
    </row>
    <row r="28" spans="1:9" s="5" customFormat="1" ht="12.6" hidden="1" customHeight="1" x14ac:dyDescent="0.25">
      <c r="A28" s="233"/>
      <c r="B28" s="233"/>
      <c r="C28" s="235" t="s">
        <v>52</v>
      </c>
      <c r="D28" s="238" t="s">
        <v>53</v>
      </c>
      <c r="E28" s="2" t="s">
        <v>54</v>
      </c>
      <c r="F28" s="2" t="s">
        <v>55</v>
      </c>
      <c r="G28" s="26"/>
      <c r="H28" s="26"/>
      <c r="I28" s="26"/>
    </row>
    <row r="29" spans="1:9" s="5" customFormat="1" x14ac:dyDescent="0.25">
      <c r="A29" s="233"/>
      <c r="B29" s="233"/>
      <c r="C29" s="236"/>
      <c r="D29" s="239"/>
      <c r="E29" s="2" t="s">
        <v>56</v>
      </c>
      <c r="F29" s="2" t="s">
        <v>57</v>
      </c>
      <c r="G29" s="26">
        <v>520521</v>
      </c>
      <c r="H29" s="26"/>
      <c r="I29" s="26">
        <f t="shared" ref="I29:I40" si="0">G29+H29</f>
        <v>520521</v>
      </c>
    </row>
    <row r="30" spans="1:9" s="5" customFormat="1" x14ac:dyDescent="0.25">
      <c r="A30" s="233"/>
      <c r="B30" s="233"/>
      <c r="C30" s="236"/>
      <c r="D30" s="239"/>
      <c r="E30" s="2" t="s">
        <v>58</v>
      </c>
      <c r="F30" s="2" t="s">
        <v>59</v>
      </c>
      <c r="G30" s="26">
        <v>1166168</v>
      </c>
      <c r="H30" s="26"/>
      <c r="I30" s="26">
        <f t="shared" si="0"/>
        <v>1166168</v>
      </c>
    </row>
    <row r="31" spans="1:9" s="5" customFormat="1" x14ac:dyDescent="0.25">
      <c r="A31" s="233"/>
      <c r="B31" s="233"/>
      <c r="C31" s="236"/>
      <c r="D31" s="239"/>
      <c r="E31" s="2" t="s">
        <v>60</v>
      </c>
      <c r="F31" s="2" t="s">
        <v>61</v>
      </c>
      <c r="G31" s="26">
        <v>908379</v>
      </c>
      <c r="H31" s="26"/>
      <c r="I31" s="26">
        <f t="shared" si="0"/>
        <v>908379</v>
      </c>
    </row>
    <row r="32" spans="1:9" s="5" customFormat="1" ht="47.25" x14ac:dyDescent="0.25">
      <c r="A32" s="233"/>
      <c r="B32" s="233"/>
      <c r="C32" s="236"/>
      <c r="D32" s="239"/>
      <c r="E32" s="2" t="s">
        <v>62</v>
      </c>
      <c r="F32" s="2" t="s">
        <v>63</v>
      </c>
      <c r="G32" s="26">
        <v>12038097</v>
      </c>
      <c r="H32" s="26"/>
      <c r="I32" s="26">
        <f t="shared" si="0"/>
        <v>12038097</v>
      </c>
    </row>
    <row r="33" spans="1:9" s="5" customFormat="1" ht="31.5" x14ac:dyDescent="0.25">
      <c r="A33" s="233"/>
      <c r="B33" s="233"/>
      <c r="C33" s="236"/>
      <c r="D33" s="239"/>
      <c r="E33" s="2" t="s">
        <v>64</v>
      </c>
      <c r="F33" s="2" t="s">
        <v>65</v>
      </c>
      <c r="G33" s="26">
        <v>1655175</v>
      </c>
      <c r="H33" s="26"/>
      <c r="I33" s="26">
        <f t="shared" si="0"/>
        <v>1655175</v>
      </c>
    </row>
    <row r="34" spans="1:9" s="5" customFormat="1" x14ac:dyDescent="0.25">
      <c r="A34" s="233"/>
      <c r="B34" s="233"/>
      <c r="C34" s="236"/>
      <c r="D34" s="239"/>
      <c r="E34" s="2">
        <v>18627</v>
      </c>
      <c r="F34" s="50" t="s">
        <v>66</v>
      </c>
      <c r="G34" s="26">
        <v>449911</v>
      </c>
      <c r="H34" s="26"/>
      <c r="I34" s="26">
        <f t="shared" si="0"/>
        <v>449911</v>
      </c>
    </row>
    <row r="35" spans="1:9" s="5" customFormat="1" x14ac:dyDescent="0.25">
      <c r="A35" s="233"/>
      <c r="B35" s="233"/>
      <c r="C35" s="236"/>
      <c r="D35" s="239"/>
      <c r="E35" s="2">
        <v>186271</v>
      </c>
      <c r="F35" s="50" t="s">
        <v>67</v>
      </c>
      <c r="G35" s="26"/>
      <c r="H35" s="26"/>
      <c r="I35" s="26">
        <f t="shared" si="0"/>
        <v>0</v>
      </c>
    </row>
    <row r="36" spans="1:9" s="5" customFormat="1" ht="31.5" x14ac:dyDescent="0.25">
      <c r="A36" s="233"/>
      <c r="B36" s="233"/>
      <c r="C36" s="236"/>
      <c r="D36" s="239"/>
      <c r="E36" s="2" t="s">
        <v>68</v>
      </c>
      <c r="F36" s="50" t="s">
        <v>69</v>
      </c>
      <c r="G36" s="26">
        <v>176722</v>
      </c>
      <c r="H36" s="26"/>
      <c r="I36" s="26">
        <f t="shared" si="0"/>
        <v>176722</v>
      </c>
    </row>
    <row r="37" spans="1:9" s="5" customFormat="1" x14ac:dyDescent="0.25">
      <c r="A37" s="233"/>
      <c r="B37" s="233"/>
      <c r="C37" s="236"/>
      <c r="D37" s="239"/>
      <c r="E37" s="2" t="s">
        <v>70</v>
      </c>
      <c r="F37" s="2" t="s">
        <v>71</v>
      </c>
      <c r="G37" s="26">
        <v>2039666</v>
      </c>
      <c r="H37" s="26">
        <v>51070</v>
      </c>
      <c r="I37" s="26">
        <f t="shared" si="0"/>
        <v>2090736</v>
      </c>
    </row>
    <row r="38" spans="1:9" s="5" customFormat="1" ht="63" x14ac:dyDescent="0.25">
      <c r="A38" s="233"/>
      <c r="B38" s="233"/>
      <c r="C38" s="236"/>
      <c r="D38" s="239"/>
      <c r="E38" s="2" t="s">
        <v>72</v>
      </c>
      <c r="F38" s="2" t="s">
        <v>73</v>
      </c>
      <c r="G38" s="26">
        <v>2202175</v>
      </c>
      <c r="H38" s="26">
        <v>678350</v>
      </c>
      <c r="I38" s="26">
        <f t="shared" si="0"/>
        <v>2880525</v>
      </c>
    </row>
    <row r="39" spans="1:9" s="5" customFormat="1" ht="30" customHeight="1" x14ac:dyDescent="0.25">
      <c r="A39" s="233"/>
      <c r="B39" s="233"/>
      <c r="C39" s="236"/>
      <c r="D39" s="239"/>
      <c r="E39" s="2">
        <v>18641</v>
      </c>
      <c r="F39" s="2" t="s">
        <v>74</v>
      </c>
      <c r="G39" s="26">
        <v>1130805</v>
      </c>
      <c r="H39" s="26"/>
      <c r="I39" s="26">
        <f t="shared" si="0"/>
        <v>1130805</v>
      </c>
    </row>
    <row r="40" spans="1:9" s="5" customFormat="1" ht="30" customHeight="1" x14ac:dyDescent="0.25">
      <c r="A40" s="234"/>
      <c r="B40" s="234"/>
      <c r="C40" s="237"/>
      <c r="D40" s="240"/>
      <c r="E40" s="2">
        <v>18642</v>
      </c>
      <c r="F40" s="2" t="s">
        <v>75</v>
      </c>
      <c r="G40" s="26">
        <v>903912</v>
      </c>
      <c r="H40" s="26"/>
      <c r="I40" s="26">
        <f t="shared" si="0"/>
        <v>903912</v>
      </c>
    </row>
    <row r="41" spans="1:9" s="5" customFormat="1" x14ac:dyDescent="0.25">
      <c r="A41" s="241" t="s">
        <v>76</v>
      </c>
      <c r="B41" s="241" t="s">
        <v>77</v>
      </c>
      <c r="C41" s="273" t="s">
        <v>7</v>
      </c>
      <c r="D41" s="274"/>
      <c r="E41" s="274"/>
      <c r="F41" s="275"/>
      <c r="G41" s="25">
        <f>G42+G43</f>
        <v>302000</v>
      </c>
      <c r="H41" s="25">
        <f>H42+H43</f>
        <v>0</v>
      </c>
      <c r="I41" s="25">
        <f>I42+I43</f>
        <v>302000</v>
      </c>
    </row>
    <row r="42" spans="1:9" s="5" customFormat="1" ht="31.5" x14ac:dyDescent="0.25">
      <c r="A42" s="241"/>
      <c r="B42" s="241"/>
      <c r="C42" s="241" t="s">
        <v>78</v>
      </c>
      <c r="D42" s="241" t="s">
        <v>79</v>
      </c>
      <c r="E42" s="2" t="s">
        <v>80</v>
      </c>
      <c r="F42" s="2" t="s">
        <v>81</v>
      </c>
      <c r="G42" s="26">
        <v>302000</v>
      </c>
      <c r="H42" s="26"/>
      <c r="I42" s="26">
        <f>G42+H42</f>
        <v>302000</v>
      </c>
    </row>
    <row r="43" spans="1:9" s="5" customFormat="1" ht="31.5" hidden="1" x14ac:dyDescent="0.25">
      <c r="A43" s="241"/>
      <c r="B43" s="241"/>
      <c r="C43" s="241"/>
      <c r="D43" s="241"/>
      <c r="E43" s="2" t="s">
        <v>82</v>
      </c>
      <c r="F43" s="2" t="s">
        <v>83</v>
      </c>
      <c r="G43" s="26"/>
      <c r="H43" s="26"/>
      <c r="I43" s="26"/>
    </row>
    <row r="44" spans="1:9" s="5" customFormat="1" x14ac:dyDescent="0.25">
      <c r="A44" s="241" t="s">
        <v>84</v>
      </c>
      <c r="B44" s="241" t="s">
        <v>85</v>
      </c>
      <c r="C44" s="273" t="s">
        <v>7</v>
      </c>
      <c r="D44" s="274"/>
      <c r="E44" s="274"/>
      <c r="F44" s="275"/>
      <c r="G44" s="25">
        <f>SUM(G45:G79)</f>
        <v>3940810</v>
      </c>
      <c r="H44" s="25">
        <f>SUM(H45:H79)</f>
        <v>17689</v>
      </c>
      <c r="I44" s="25">
        <f>SUM(I45:I79)</f>
        <v>3958499</v>
      </c>
    </row>
    <row r="45" spans="1:9" s="5" customFormat="1" ht="47.25" x14ac:dyDescent="0.25">
      <c r="A45" s="241"/>
      <c r="B45" s="241"/>
      <c r="C45" s="44">
        <v>21100</v>
      </c>
      <c r="D45" s="43" t="s">
        <v>86</v>
      </c>
      <c r="E45" s="45">
        <v>21194</v>
      </c>
      <c r="F45" s="46" t="s">
        <v>87</v>
      </c>
      <c r="G45" s="47">
        <v>15706</v>
      </c>
      <c r="H45" s="47"/>
      <c r="I45" s="47">
        <f t="shared" ref="I45:I79" si="1">G45+H45</f>
        <v>15706</v>
      </c>
    </row>
    <row r="46" spans="1:9" s="5" customFormat="1" x14ac:dyDescent="0.25">
      <c r="A46" s="241"/>
      <c r="B46" s="241"/>
      <c r="C46" s="241" t="s">
        <v>88</v>
      </c>
      <c r="D46" s="241" t="s">
        <v>89</v>
      </c>
      <c r="E46" s="2" t="s">
        <v>90</v>
      </c>
      <c r="F46" s="2" t="s">
        <v>91</v>
      </c>
      <c r="G46" s="26">
        <v>200302</v>
      </c>
      <c r="H46" s="26"/>
      <c r="I46" s="26">
        <f t="shared" si="1"/>
        <v>200302</v>
      </c>
    </row>
    <row r="47" spans="1:9" s="5" customFormat="1" x14ac:dyDescent="0.25">
      <c r="A47" s="241"/>
      <c r="B47" s="241"/>
      <c r="C47" s="241"/>
      <c r="D47" s="241"/>
      <c r="E47" s="2" t="s">
        <v>92</v>
      </c>
      <c r="F47" s="2" t="s">
        <v>93</v>
      </c>
      <c r="G47" s="26"/>
      <c r="H47" s="26"/>
      <c r="I47" s="26">
        <f t="shared" si="1"/>
        <v>0</v>
      </c>
    </row>
    <row r="48" spans="1:9" s="5" customFormat="1" x14ac:dyDescent="0.25">
      <c r="A48" s="241"/>
      <c r="B48" s="241"/>
      <c r="C48" s="241"/>
      <c r="D48" s="241"/>
      <c r="E48" s="2" t="s">
        <v>94</v>
      </c>
      <c r="F48" s="2" t="s">
        <v>95</v>
      </c>
      <c r="G48" s="26">
        <v>86779</v>
      </c>
      <c r="H48" s="26">
        <v>2225</v>
      </c>
      <c r="I48" s="26">
        <f t="shared" si="1"/>
        <v>89004</v>
      </c>
    </row>
    <row r="49" spans="1:9" s="5" customFormat="1" ht="31.5" x14ac:dyDescent="0.25">
      <c r="A49" s="241"/>
      <c r="B49" s="241"/>
      <c r="C49" s="241"/>
      <c r="D49" s="241"/>
      <c r="E49" s="2" t="s">
        <v>96</v>
      </c>
      <c r="F49" s="2" t="s">
        <v>97</v>
      </c>
      <c r="G49" s="26">
        <v>2310</v>
      </c>
      <c r="H49" s="26"/>
      <c r="I49" s="26">
        <f t="shared" si="1"/>
        <v>2310</v>
      </c>
    </row>
    <row r="50" spans="1:9" s="5" customFormat="1" ht="0.6" customHeight="1" x14ac:dyDescent="0.25">
      <c r="A50" s="241"/>
      <c r="B50" s="241"/>
      <c r="C50" s="241"/>
      <c r="D50" s="241"/>
      <c r="E50" s="2">
        <v>21380</v>
      </c>
      <c r="F50" s="2" t="s">
        <v>98</v>
      </c>
      <c r="G50" s="26"/>
      <c r="H50" s="26"/>
      <c r="I50" s="26">
        <f t="shared" si="1"/>
        <v>0</v>
      </c>
    </row>
    <row r="51" spans="1:9" s="5" customFormat="1" hidden="1" x14ac:dyDescent="0.25">
      <c r="A51" s="241"/>
      <c r="B51" s="241"/>
      <c r="C51" s="241"/>
      <c r="D51" s="241"/>
      <c r="E51" s="2" t="s">
        <v>99</v>
      </c>
      <c r="F51" s="2" t="s">
        <v>100</v>
      </c>
      <c r="G51" s="26"/>
      <c r="H51" s="26"/>
      <c r="I51" s="26">
        <f t="shared" si="1"/>
        <v>0</v>
      </c>
    </row>
    <row r="52" spans="1:9" s="5" customFormat="1" x14ac:dyDescent="0.25">
      <c r="A52" s="241"/>
      <c r="B52" s="241"/>
      <c r="C52" s="241"/>
      <c r="D52" s="241"/>
      <c r="E52" s="2" t="s">
        <v>101</v>
      </c>
      <c r="F52" s="2" t="s">
        <v>100</v>
      </c>
      <c r="G52" s="26">
        <v>758671</v>
      </c>
      <c r="H52" s="26"/>
      <c r="I52" s="26">
        <f t="shared" si="1"/>
        <v>758671</v>
      </c>
    </row>
    <row r="53" spans="1:9" s="5" customFormat="1" x14ac:dyDescent="0.25">
      <c r="A53" s="241"/>
      <c r="B53" s="241"/>
      <c r="C53" s="241"/>
      <c r="D53" s="241"/>
      <c r="E53" s="2" t="s">
        <v>102</v>
      </c>
      <c r="F53" s="2" t="s">
        <v>103</v>
      </c>
      <c r="G53" s="26">
        <v>57184</v>
      </c>
      <c r="H53" s="26"/>
      <c r="I53" s="26">
        <f t="shared" si="1"/>
        <v>57184</v>
      </c>
    </row>
    <row r="54" spans="1:9" s="5" customFormat="1" x14ac:dyDescent="0.25">
      <c r="A54" s="241"/>
      <c r="B54" s="241"/>
      <c r="C54" s="241"/>
      <c r="D54" s="241"/>
      <c r="E54" s="2" t="s">
        <v>104</v>
      </c>
      <c r="F54" s="2" t="s">
        <v>105</v>
      </c>
      <c r="G54" s="26">
        <v>29481</v>
      </c>
      <c r="H54" s="26"/>
      <c r="I54" s="26">
        <f t="shared" si="1"/>
        <v>29481</v>
      </c>
    </row>
    <row r="55" spans="1:9" s="5" customFormat="1" x14ac:dyDescent="0.25">
      <c r="A55" s="241"/>
      <c r="B55" s="241"/>
      <c r="C55" s="241"/>
      <c r="D55" s="241"/>
      <c r="E55" s="2" t="s">
        <v>106</v>
      </c>
      <c r="F55" s="2" t="s">
        <v>107</v>
      </c>
      <c r="G55" s="26">
        <v>118754</v>
      </c>
      <c r="H55" s="26"/>
      <c r="I55" s="26">
        <f t="shared" si="1"/>
        <v>118754</v>
      </c>
    </row>
    <row r="56" spans="1:9" s="5" customFormat="1" x14ac:dyDescent="0.25">
      <c r="A56" s="241"/>
      <c r="B56" s="241"/>
      <c r="C56" s="241"/>
      <c r="D56" s="241"/>
      <c r="E56" s="2" t="s">
        <v>108</v>
      </c>
      <c r="F56" s="2" t="s">
        <v>109</v>
      </c>
      <c r="G56" s="26">
        <v>6930</v>
      </c>
      <c r="H56" s="26"/>
      <c r="I56" s="26">
        <f t="shared" si="1"/>
        <v>6930</v>
      </c>
    </row>
    <row r="57" spans="1:9" s="5" customFormat="1" x14ac:dyDescent="0.25">
      <c r="A57" s="241"/>
      <c r="B57" s="241"/>
      <c r="C57" s="241"/>
      <c r="D57" s="241"/>
      <c r="E57" s="2" t="s">
        <v>110</v>
      </c>
      <c r="F57" s="2" t="s">
        <v>111</v>
      </c>
      <c r="G57" s="26">
        <v>15750</v>
      </c>
      <c r="H57" s="26"/>
      <c r="I57" s="26">
        <f t="shared" si="1"/>
        <v>15750</v>
      </c>
    </row>
    <row r="58" spans="1:9" s="5" customFormat="1" x14ac:dyDescent="0.25">
      <c r="A58" s="241"/>
      <c r="B58" s="241"/>
      <c r="C58" s="241"/>
      <c r="D58" s="241"/>
      <c r="E58" s="2" t="s">
        <v>112</v>
      </c>
      <c r="F58" s="2" t="s">
        <v>113</v>
      </c>
      <c r="G58" s="26">
        <v>46000</v>
      </c>
      <c r="H58" s="26"/>
      <c r="I58" s="26">
        <f t="shared" si="1"/>
        <v>46000</v>
      </c>
    </row>
    <row r="59" spans="1:9" s="5" customFormat="1" x14ac:dyDescent="0.25">
      <c r="A59" s="241"/>
      <c r="B59" s="241"/>
      <c r="C59" s="241"/>
      <c r="D59" s="241"/>
      <c r="E59" s="2" t="s">
        <v>114</v>
      </c>
      <c r="F59" s="2" t="s">
        <v>115</v>
      </c>
      <c r="G59" s="26">
        <v>8613</v>
      </c>
      <c r="H59" s="26"/>
      <c r="I59" s="26">
        <f t="shared" si="1"/>
        <v>8613</v>
      </c>
    </row>
    <row r="60" spans="1:9" s="5" customFormat="1" x14ac:dyDescent="0.25">
      <c r="A60" s="241"/>
      <c r="B60" s="241"/>
      <c r="C60" s="241"/>
      <c r="D60" s="241"/>
      <c r="E60" s="2" t="s">
        <v>116</v>
      </c>
      <c r="F60" s="2" t="s">
        <v>117</v>
      </c>
      <c r="G60" s="26">
        <v>60526</v>
      </c>
      <c r="H60" s="26"/>
      <c r="I60" s="26">
        <f t="shared" si="1"/>
        <v>60526</v>
      </c>
    </row>
    <row r="61" spans="1:9" s="5" customFormat="1" x14ac:dyDescent="0.25">
      <c r="A61" s="241"/>
      <c r="B61" s="241"/>
      <c r="C61" s="241"/>
      <c r="D61" s="241"/>
      <c r="E61" s="2" t="s">
        <v>118</v>
      </c>
      <c r="F61" s="2" t="s">
        <v>119</v>
      </c>
      <c r="G61" s="26">
        <v>163650</v>
      </c>
      <c r="H61" s="26"/>
      <c r="I61" s="26">
        <f t="shared" si="1"/>
        <v>163650</v>
      </c>
    </row>
    <row r="62" spans="1:9" s="5" customFormat="1" ht="31.5" x14ac:dyDescent="0.25">
      <c r="A62" s="241"/>
      <c r="B62" s="241"/>
      <c r="C62" s="241"/>
      <c r="D62" s="241"/>
      <c r="E62" s="2" t="s">
        <v>120</v>
      </c>
      <c r="F62" s="2" t="s">
        <v>121</v>
      </c>
      <c r="G62" s="26">
        <v>1585936</v>
      </c>
      <c r="H62" s="26"/>
      <c r="I62" s="26">
        <f t="shared" si="1"/>
        <v>1585936</v>
      </c>
    </row>
    <row r="63" spans="1:9" s="5" customFormat="1" x14ac:dyDescent="0.25">
      <c r="A63" s="241"/>
      <c r="B63" s="241"/>
      <c r="C63" s="241"/>
      <c r="D63" s="241"/>
      <c r="E63" s="2" t="s">
        <v>122</v>
      </c>
      <c r="F63" s="2" t="s">
        <v>123</v>
      </c>
      <c r="G63" s="26">
        <v>342837</v>
      </c>
      <c r="H63" s="26">
        <v>9256</v>
      </c>
      <c r="I63" s="26">
        <f t="shared" si="1"/>
        <v>352093</v>
      </c>
    </row>
    <row r="64" spans="1:9" s="5" customFormat="1" hidden="1" x14ac:dyDescent="0.25">
      <c r="A64" s="241"/>
      <c r="B64" s="241"/>
      <c r="C64" s="241"/>
      <c r="D64" s="241"/>
      <c r="E64" s="2" t="s">
        <v>124</v>
      </c>
      <c r="F64" s="2" t="s">
        <v>125</v>
      </c>
      <c r="G64" s="26"/>
      <c r="H64" s="26"/>
      <c r="I64" s="26">
        <f t="shared" si="1"/>
        <v>0</v>
      </c>
    </row>
    <row r="65" spans="1:9" s="5" customFormat="1" x14ac:dyDescent="0.25">
      <c r="A65" s="241"/>
      <c r="B65" s="241"/>
      <c r="C65" s="241"/>
      <c r="D65" s="241"/>
      <c r="E65" s="2">
        <v>21397</v>
      </c>
      <c r="F65" s="2" t="s">
        <v>126</v>
      </c>
      <c r="G65" s="26">
        <v>2244</v>
      </c>
      <c r="H65" s="26">
        <v>6208</v>
      </c>
      <c r="I65" s="26">
        <f t="shared" si="1"/>
        <v>8452</v>
      </c>
    </row>
    <row r="66" spans="1:9" s="5" customFormat="1" hidden="1" x14ac:dyDescent="0.25">
      <c r="A66" s="241"/>
      <c r="B66" s="241"/>
      <c r="C66" s="241"/>
      <c r="D66" s="241"/>
      <c r="E66" s="2" t="s">
        <v>127</v>
      </c>
      <c r="F66" s="2" t="s">
        <v>128</v>
      </c>
      <c r="G66" s="26"/>
      <c r="H66" s="26"/>
      <c r="I66" s="26">
        <f t="shared" si="1"/>
        <v>0</v>
      </c>
    </row>
    <row r="67" spans="1:9" s="5" customFormat="1" x14ac:dyDescent="0.25">
      <c r="A67" s="241"/>
      <c r="B67" s="241"/>
      <c r="C67" s="241"/>
      <c r="D67" s="241"/>
      <c r="E67" s="2" t="s">
        <v>129</v>
      </c>
      <c r="F67" s="2" t="s">
        <v>130</v>
      </c>
      <c r="G67" s="26">
        <v>45549</v>
      </c>
      <c r="H67" s="26"/>
      <c r="I67" s="26">
        <f t="shared" si="1"/>
        <v>45549</v>
      </c>
    </row>
    <row r="68" spans="1:9" s="5" customFormat="1" x14ac:dyDescent="0.25">
      <c r="A68" s="241"/>
      <c r="B68" s="241"/>
      <c r="C68" s="241"/>
      <c r="D68" s="241"/>
      <c r="E68" s="2" t="s">
        <v>131</v>
      </c>
      <c r="F68" s="2" t="s">
        <v>132</v>
      </c>
      <c r="G68" s="26">
        <v>16300</v>
      </c>
      <c r="H68" s="26"/>
      <c r="I68" s="26">
        <f t="shared" si="1"/>
        <v>16300</v>
      </c>
    </row>
    <row r="69" spans="1:9" s="5" customFormat="1" x14ac:dyDescent="0.25">
      <c r="A69" s="241"/>
      <c r="B69" s="241"/>
      <c r="C69" s="241"/>
      <c r="D69" s="241"/>
      <c r="E69" s="2">
        <v>213993</v>
      </c>
      <c r="F69" s="2" t="s">
        <v>133</v>
      </c>
      <c r="G69" s="26">
        <v>169000</v>
      </c>
      <c r="H69" s="26"/>
      <c r="I69" s="26">
        <f t="shared" si="1"/>
        <v>169000</v>
      </c>
    </row>
    <row r="70" spans="1:9" s="5" customFormat="1" x14ac:dyDescent="0.25">
      <c r="A70" s="241"/>
      <c r="B70" s="241"/>
      <c r="C70" s="241"/>
      <c r="D70" s="241"/>
      <c r="E70" s="2" t="s">
        <v>134</v>
      </c>
      <c r="F70" s="2" t="s">
        <v>135</v>
      </c>
      <c r="G70" s="26">
        <v>28159</v>
      </c>
      <c r="H70" s="26"/>
      <c r="I70" s="26">
        <f t="shared" si="1"/>
        <v>28159</v>
      </c>
    </row>
    <row r="71" spans="1:9" s="5" customFormat="1" x14ac:dyDescent="0.25">
      <c r="A71" s="241"/>
      <c r="B71" s="241"/>
      <c r="C71" s="241"/>
      <c r="D71" s="241"/>
      <c r="E71" s="2" t="s">
        <v>136</v>
      </c>
      <c r="F71" s="2" t="s">
        <v>1058</v>
      </c>
      <c r="G71" s="26">
        <v>600</v>
      </c>
      <c r="H71" s="26"/>
      <c r="I71" s="26">
        <f t="shared" si="1"/>
        <v>600</v>
      </c>
    </row>
    <row r="72" spans="1:9" s="5" customFormat="1" hidden="1" x14ac:dyDescent="0.25">
      <c r="A72" s="241"/>
      <c r="B72" s="241"/>
      <c r="C72" s="241"/>
      <c r="D72" s="241"/>
      <c r="E72" s="2" t="s">
        <v>137</v>
      </c>
      <c r="F72" s="2" t="s">
        <v>138</v>
      </c>
      <c r="G72" s="26"/>
      <c r="H72" s="26"/>
      <c r="I72" s="26">
        <f t="shared" si="1"/>
        <v>0</v>
      </c>
    </row>
    <row r="73" spans="1:9" s="5" customFormat="1" x14ac:dyDescent="0.25">
      <c r="A73" s="241"/>
      <c r="B73" s="241"/>
      <c r="C73" s="241"/>
      <c r="D73" s="241"/>
      <c r="E73" s="2" t="s">
        <v>139</v>
      </c>
      <c r="F73" s="2" t="s">
        <v>140</v>
      </c>
      <c r="G73" s="26">
        <v>33000</v>
      </c>
      <c r="H73" s="26"/>
      <c r="I73" s="26">
        <f t="shared" si="1"/>
        <v>33000</v>
      </c>
    </row>
    <row r="74" spans="1:9" s="5" customFormat="1" x14ac:dyDescent="0.25">
      <c r="A74" s="241"/>
      <c r="B74" s="241"/>
      <c r="C74" s="241"/>
      <c r="D74" s="241"/>
      <c r="E74" s="2">
        <v>213997</v>
      </c>
      <c r="F74" s="2" t="s">
        <v>141</v>
      </c>
      <c r="G74" s="26"/>
      <c r="H74" s="26"/>
      <c r="I74" s="26">
        <f t="shared" si="1"/>
        <v>0</v>
      </c>
    </row>
    <row r="75" spans="1:9" s="5" customFormat="1" x14ac:dyDescent="0.25">
      <c r="A75" s="241"/>
      <c r="B75" s="241"/>
      <c r="C75" s="241"/>
      <c r="D75" s="241"/>
      <c r="E75" s="2" t="s">
        <v>142</v>
      </c>
      <c r="F75" s="2" t="s">
        <v>143</v>
      </c>
      <c r="G75" s="26">
        <v>13005</v>
      </c>
      <c r="H75" s="26"/>
      <c r="I75" s="26">
        <f t="shared" si="1"/>
        <v>13005</v>
      </c>
    </row>
    <row r="76" spans="1:9" s="5" customFormat="1" ht="17.45" customHeight="1" x14ac:dyDescent="0.25">
      <c r="A76" s="241"/>
      <c r="B76" s="241"/>
      <c r="C76" s="241"/>
      <c r="D76" s="241"/>
      <c r="E76" s="2" t="s">
        <v>144</v>
      </c>
      <c r="F76" s="2" t="s">
        <v>145</v>
      </c>
      <c r="G76" s="26">
        <v>107127</v>
      </c>
      <c r="H76" s="26"/>
      <c r="I76" s="26">
        <f t="shared" si="1"/>
        <v>107127</v>
      </c>
    </row>
    <row r="77" spans="1:9" s="5" customFormat="1" ht="49.9" customHeight="1" x14ac:dyDescent="0.25">
      <c r="A77" s="241"/>
      <c r="B77" s="241"/>
      <c r="C77" s="232">
        <v>21400</v>
      </c>
      <c r="D77" s="232" t="s">
        <v>146</v>
      </c>
      <c r="E77" s="2">
        <v>21429</v>
      </c>
      <c r="F77" s="2" t="s">
        <v>145</v>
      </c>
      <c r="G77" s="26">
        <v>20000</v>
      </c>
      <c r="H77" s="26"/>
      <c r="I77" s="26">
        <f t="shared" ref="I77:I78" si="2">G77+H77</f>
        <v>20000</v>
      </c>
    </row>
    <row r="78" spans="1:9" s="5" customFormat="1" ht="17.45" customHeight="1" x14ac:dyDescent="0.25">
      <c r="A78" s="241"/>
      <c r="B78" s="241"/>
      <c r="C78" s="233"/>
      <c r="D78" s="233"/>
      <c r="E78" s="2">
        <v>214991</v>
      </c>
      <c r="F78" s="2" t="s">
        <v>147</v>
      </c>
      <c r="G78" s="26">
        <v>6397</v>
      </c>
      <c r="H78" s="26"/>
      <c r="I78" s="26">
        <f t="shared" si="2"/>
        <v>6397</v>
      </c>
    </row>
    <row r="79" spans="1:9" s="5" customFormat="1" ht="50.45" customHeight="1" x14ac:dyDescent="0.25">
      <c r="A79" s="241"/>
      <c r="B79" s="241"/>
      <c r="C79" s="234"/>
      <c r="D79" s="234"/>
      <c r="E79" s="2">
        <v>214999</v>
      </c>
      <c r="F79" s="2" t="s">
        <v>148</v>
      </c>
      <c r="G79" s="26"/>
      <c r="H79" s="26"/>
      <c r="I79" s="26">
        <f t="shared" si="1"/>
        <v>0</v>
      </c>
    </row>
    <row r="80" spans="1:9" s="5" customFormat="1" x14ac:dyDescent="0.25">
      <c r="A80" s="241" t="s">
        <v>149</v>
      </c>
      <c r="B80" s="241" t="s">
        <v>150</v>
      </c>
      <c r="C80" s="273" t="s">
        <v>7</v>
      </c>
      <c r="D80" s="274"/>
      <c r="E80" s="274"/>
      <c r="F80" s="275"/>
      <c r="G80" s="25">
        <f>SUM(G81:G89)</f>
        <v>2993769</v>
      </c>
      <c r="H80" s="25">
        <f>SUM(H81:H89)</f>
        <v>0</v>
      </c>
      <c r="I80" s="25">
        <f>SUM(I81:I89)</f>
        <v>2993769</v>
      </c>
    </row>
    <row r="81" spans="1:9" s="5" customFormat="1" ht="31.5" x14ac:dyDescent="0.25">
      <c r="A81" s="241"/>
      <c r="B81" s="241"/>
      <c r="C81" s="241" t="s">
        <v>151</v>
      </c>
      <c r="D81" s="241" t="s">
        <v>152</v>
      </c>
      <c r="E81" s="2" t="s">
        <v>153</v>
      </c>
      <c r="F81" s="2" t="s">
        <v>154</v>
      </c>
      <c r="G81" s="26">
        <v>1540956</v>
      </c>
      <c r="H81" s="26"/>
      <c r="I81" s="26">
        <f t="shared" ref="I81:I89" si="3">G81+H81</f>
        <v>1540956</v>
      </c>
    </row>
    <row r="82" spans="1:9" s="5" customFormat="1" ht="31.5" x14ac:dyDescent="0.25">
      <c r="A82" s="241"/>
      <c r="B82" s="241"/>
      <c r="C82" s="241"/>
      <c r="D82" s="241"/>
      <c r="E82" s="2" t="s">
        <v>155</v>
      </c>
      <c r="F82" s="2" t="s">
        <v>156</v>
      </c>
      <c r="G82" s="26">
        <v>176000</v>
      </c>
      <c r="H82" s="26"/>
      <c r="I82" s="26">
        <f t="shared" si="3"/>
        <v>176000</v>
      </c>
    </row>
    <row r="83" spans="1:9" s="5" customFormat="1" x14ac:dyDescent="0.25">
      <c r="A83" s="241"/>
      <c r="B83" s="241"/>
      <c r="C83" s="241"/>
      <c r="D83" s="241"/>
      <c r="E83" s="2" t="s">
        <v>157</v>
      </c>
      <c r="F83" s="2" t="s">
        <v>158</v>
      </c>
      <c r="G83" s="26">
        <v>53000</v>
      </c>
      <c r="H83" s="26"/>
      <c r="I83" s="26">
        <f t="shared" si="3"/>
        <v>53000</v>
      </c>
    </row>
    <row r="84" spans="1:9" s="5" customFormat="1" ht="31.5" x14ac:dyDescent="0.25">
      <c r="A84" s="241"/>
      <c r="B84" s="241"/>
      <c r="C84" s="241"/>
      <c r="D84" s="241"/>
      <c r="E84" s="2" t="s">
        <v>159</v>
      </c>
      <c r="F84" s="2" t="s">
        <v>160</v>
      </c>
      <c r="G84" s="26">
        <v>704086</v>
      </c>
      <c r="H84" s="26"/>
      <c r="I84" s="26">
        <f t="shared" si="3"/>
        <v>704086</v>
      </c>
    </row>
    <row r="85" spans="1:9" s="5" customFormat="1" ht="31.5" x14ac:dyDescent="0.25">
      <c r="A85" s="241"/>
      <c r="B85" s="241"/>
      <c r="C85" s="241"/>
      <c r="D85" s="241"/>
      <c r="E85" s="2" t="s">
        <v>161</v>
      </c>
      <c r="F85" s="2" t="s">
        <v>162</v>
      </c>
      <c r="G85" s="26">
        <v>55000</v>
      </c>
      <c r="H85" s="26"/>
      <c r="I85" s="26">
        <f t="shared" si="3"/>
        <v>55000</v>
      </c>
    </row>
    <row r="86" spans="1:9" s="5" customFormat="1" x14ac:dyDescent="0.25">
      <c r="A86" s="241"/>
      <c r="B86" s="241"/>
      <c r="C86" s="241"/>
      <c r="D86" s="241"/>
      <c r="E86" s="2" t="s">
        <v>163</v>
      </c>
      <c r="F86" s="2" t="s">
        <v>164</v>
      </c>
      <c r="G86" s="26">
        <v>9000</v>
      </c>
      <c r="H86" s="26"/>
      <c r="I86" s="26">
        <f t="shared" si="3"/>
        <v>9000</v>
      </c>
    </row>
    <row r="87" spans="1:9" s="5" customFormat="1" ht="31.5" x14ac:dyDescent="0.25">
      <c r="A87" s="241"/>
      <c r="B87" s="241"/>
      <c r="C87" s="241"/>
      <c r="D87" s="241"/>
      <c r="E87" s="2" t="s">
        <v>165</v>
      </c>
      <c r="F87" s="2" t="s">
        <v>166</v>
      </c>
      <c r="G87" s="26">
        <v>400227</v>
      </c>
      <c r="H87" s="26"/>
      <c r="I87" s="26">
        <f t="shared" si="3"/>
        <v>400227</v>
      </c>
    </row>
    <row r="88" spans="1:9" s="5" customFormat="1" ht="31.5" x14ac:dyDescent="0.25">
      <c r="A88" s="241"/>
      <c r="B88" s="241"/>
      <c r="C88" s="241"/>
      <c r="D88" s="241"/>
      <c r="E88" s="2" t="s">
        <v>167</v>
      </c>
      <c r="F88" s="2" t="s">
        <v>168</v>
      </c>
      <c r="G88" s="26">
        <v>46500</v>
      </c>
      <c r="H88" s="26"/>
      <c r="I88" s="26">
        <f t="shared" si="3"/>
        <v>46500</v>
      </c>
    </row>
    <row r="89" spans="1:9" s="5" customFormat="1" ht="20.45" customHeight="1" x14ac:dyDescent="0.25">
      <c r="A89" s="241"/>
      <c r="B89" s="241"/>
      <c r="C89" s="241"/>
      <c r="D89" s="241"/>
      <c r="E89" s="2" t="s">
        <v>169</v>
      </c>
      <c r="F89" s="2" t="s">
        <v>170</v>
      </c>
      <c r="G89" s="26">
        <v>9000</v>
      </c>
      <c r="H89" s="26"/>
      <c r="I89" s="26">
        <f t="shared" si="3"/>
        <v>9000</v>
      </c>
    </row>
    <row r="90" spans="1:9" s="5" customFormat="1" x14ac:dyDescent="0.25">
      <c r="A90" s="241" t="s">
        <v>171</v>
      </c>
      <c r="B90" s="241" t="s">
        <v>172</v>
      </c>
      <c r="C90" s="273" t="s">
        <v>7</v>
      </c>
      <c r="D90" s="274"/>
      <c r="E90" s="274"/>
      <c r="F90" s="275"/>
      <c r="G90" s="25">
        <f>G91+G92</f>
        <v>319000</v>
      </c>
      <c r="H90" s="25">
        <f>H91+H92</f>
        <v>0</v>
      </c>
      <c r="I90" s="25">
        <f>I91+I92</f>
        <v>319000</v>
      </c>
    </row>
    <row r="91" spans="1:9" s="5" customFormat="1" ht="47.25" x14ac:dyDescent="0.25">
      <c r="A91" s="241"/>
      <c r="B91" s="241"/>
      <c r="C91" s="1" t="s">
        <v>173</v>
      </c>
      <c r="D91" s="1" t="s">
        <v>174</v>
      </c>
      <c r="E91" s="2" t="s">
        <v>175</v>
      </c>
      <c r="F91" s="2" t="s">
        <v>176</v>
      </c>
      <c r="G91" s="26">
        <v>19000</v>
      </c>
      <c r="H91" s="26"/>
      <c r="I91" s="26">
        <f>G91+H91</f>
        <v>19000</v>
      </c>
    </row>
    <row r="92" spans="1:9" s="5" customFormat="1" ht="47.25" x14ac:dyDescent="0.25">
      <c r="A92" s="241"/>
      <c r="B92" s="241"/>
      <c r="C92" s="1" t="s">
        <v>177</v>
      </c>
      <c r="D92" s="1" t="s">
        <v>178</v>
      </c>
      <c r="E92" s="2" t="s">
        <v>179</v>
      </c>
      <c r="F92" s="2" t="s">
        <v>180</v>
      </c>
      <c r="G92" s="26">
        <v>300000</v>
      </c>
      <c r="H92" s="26"/>
      <c r="I92" s="26">
        <f>G92+H92</f>
        <v>300000</v>
      </c>
    </row>
    <row r="93" spans="1:9" s="5" customFormat="1" ht="19.149999999999999" customHeight="1" x14ac:dyDescent="0.25">
      <c r="A93" s="241" t="s">
        <v>181</v>
      </c>
      <c r="B93" s="241" t="s">
        <v>182</v>
      </c>
      <c r="C93" s="273" t="s">
        <v>7</v>
      </c>
      <c r="D93" s="274"/>
      <c r="E93" s="274"/>
      <c r="F93" s="275"/>
      <c r="G93" s="25">
        <f>G94+G95</f>
        <v>31000</v>
      </c>
      <c r="H93" s="25">
        <f>H94</f>
        <v>0</v>
      </c>
      <c r="I93" s="25">
        <f>I94+I95</f>
        <v>31000</v>
      </c>
    </row>
    <row r="94" spans="1:9" s="5" customFormat="1" ht="33.6" customHeight="1" x14ac:dyDescent="0.25">
      <c r="A94" s="241"/>
      <c r="B94" s="241"/>
      <c r="C94" s="241" t="s">
        <v>183</v>
      </c>
      <c r="D94" s="241" t="s">
        <v>184</v>
      </c>
      <c r="E94" s="48">
        <v>8622</v>
      </c>
      <c r="F94" s="50" t="s">
        <v>185</v>
      </c>
      <c r="G94" s="49">
        <v>26000</v>
      </c>
      <c r="H94" s="49"/>
      <c r="I94" s="49">
        <f>G94+H94</f>
        <v>26000</v>
      </c>
    </row>
    <row r="95" spans="1:9" s="5" customFormat="1" ht="40.15" customHeight="1" x14ac:dyDescent="0.25">
      <c r="A95" s="241"/>
      <c r="B95" s="241"/>
      <c r="C95" s="241"/>
      <c r="D95" s="241"/>
      <c r="E95" s="42" t="s">
        <v>186</v>
      </c>
      <c r="F95" s="2" t="s">
        <v>187</v>
      </c>
      <c r="G95" s="26">
        <v>5000</v>
      </c>
      <c r="H95" s="26"/>
      <c r="I95" s="26">
        <f>G95+H95</f>
        <v>5000</v>
      </c>
    </row>
    <row r="96" spans="1:9" s="5" customFormat="1" ht="18.600000000000001" customHeight="1" x14ac:dyDescent="0.25">
      <c r="A96" s="241" t="s">
        <v>188</v>
      </c>
      <c r="B96" s="241" t="s">
        <v>189</v>
      </c>
      <c r="C96" s="273" t="s">
        <v>7</v>
      </c>
      <c r="D96" s="274"/>
      <c r="E96" s="274"/>
      <c r="F96" s="275"/>
      <c r="G96" s="25">
        <f>SUM(G97:G107)</f>
        <v>32470</v>
      </c>
      <c r="H96" s="25">
        <f>SUM(H97:H107)</f>
        <v>0</v>
      </c>
      <c r="I96" s="25">
        <f>SUM(I97:I107)</f>
        <v>32470</v>
      </c>
    </row>
    <row r="97" spans="1:9" s="5" customFormat="1" ht="33" customHeight="1" x14ac:dyDescent="0.25">
      <c r="A97" s="241"/>
      <c r="B97" s="241"/>
      <c r="C97" s="241" t="s">
        <v>190</v>
      </c>
      <c r="D97" s="241" t="s">
        <v>191</v>
      </c>
      <c r="E97" s="2" t="s">
        <v>192</v>
      </c>
      <c r="F97" s="2" t="s">
        <v>193</v>
      </c>
      <c r="G97" s="26">
        <v>20</v>
      </c>
      <c r="H97" s="26"/>
      <c r="I97" s="26">
        <f t="shared" ref="I97:I107" si="4">G97+H97</f>
        <v>20</v>
      </c>
    </row>
    <row r="98" spans="1:9" s="5" customFormat="1" ht="31.5" x14ac:dyDescent="0.25">
      <c r="A98" s="241"/>
      <c r="B98" s="241"/>
      <c r="C98" s="241"/>
      <c r="D98" s="241"/>
      <c r="E98" s="2" t="s">
        <v>194</v>
      </c>
      <c r="F98" s="2" t="s">
        <v>195</v>
      </c>
      <c r="G98" s="26">
        <v>500</v>
      </c>
      <c r="H98" s="26"/>
      <c r="I98" s="26">
        <f t="shared" si="4"/>
        <v>500</v>
      </c>
    </row>
    <row r="99" spans="1:9" s="5" customFormat="1" ht="31.5" x14ac:dyDescent="0.25">
      <c r="A99" s="241"/>
      <c r="B99" s="241"/>
      <c r="C99" s="241" t="s">
        <v>196</v>
      </c>
      <c r="D99" s="241" t="s">
        <v>197</v>
      </c>
      <c r="E99" s="2" t="s">
        <v>198</v>
      </c>
      <c r="F99" s="2" t="s">
        <v>199</v>
      </c>
      <c r="G99" s="26">
        <v>6000</v>
      </c>
      <c r="H99" s="26"/>
      <c r="I99" s="26">
        <f t="shared" si="4"/>
        <v>6000</v>
      </c>
    </row>
    <row r="100" spans="1:9" s="5" customFormat="1" ht="47.25" x14ac:dyDescent="0.25">
      <c r="A100" s="241"/>
      <c r="B100" s="241"/>
      <c r="C100" s="241"/>
      <c r="D100" s="241"/>
      <c r="E100" s="2" t="s">
        <v>200</v>
      </c>
      <c r="F100" s="2" t="s">
        <v>201</v>
      </c>
      <c r="G100" s="26">
        <v>1700</v>
      </c>
      <c r="H100" s="26"/>
      <c r="I100" s="26">
        <f t="shared" si="4"/>
        <v>1700</v>
      </c>
    </row>
    <row r="101" spans="1:9" s="5" customFormat="1" ht="31.5" x14ac:dyDescent="0.25">
      <c r="A101" s="241"/>
      <c r="B101" s="241"/>
      <c r="C101" s="241"/>
      <c r="D101" s="241"/>
      <c r="E101" s="2" t="s">
        <v>202</v>
      </c>
      <c r="F101" s="2" t="s">
        <v>203</v>
      </c>
      <c r="G101" s="26">
        <v>4300</v>
      </c>
      <c r="H101" s="26"/>
      <c r="I101" s="26">
        <f t="shared" si="4"/>
        <v>4300</v>
      </c>
    </row>
    <row r="102" spans="1:9" s="5" customFormat="1" ht="31.5" x14ac:dyDescent="0.25">
      <c r="A102" s="241"/>
      <c r="B102" s="241"/>
      <c r="C102" s="241"/>
      <c r="D102" s="241"/>
      <c r="E102" s="2" t="s">
        <v>204</v>
      </c>
      <c r="F102" s="2" t="s">
        <v>205</v>
      </c>
      <c r="G102" s="26">
        <v>220</v>
      </c>
      <c r="H102" s="26"/>
      <c r="I102" s="26">
        <f t="shared" si="4"/>
        <v>220</v>
      </c>
    </row>
    <row r="103" spans="1:9" s="5" customFormat="1" ht="31.5" x14ac:dyDescent="0.25">
      <c r="A103" s="241"/>
      <c r="B103" s="241"/>
      <c r="C103" s="241" t="s">
        <v>206</v>
      </c>
      <c r="D103" s="241" t="s">
        <v>207</v>
      </c>
      <c r="E103" s="2" t="s">
        <v>208</v>
      </c>
      <c r="F103" s="2" t="s">
        <v>209</v>
      </c>
      <c r="G103" s="26">
        <v>3000</v>
      </c>
      <c r="H103" s="26"/>
      <c r="I103" s="26">
        <f t="shared" si="4"/>
        <v>3000</v>
      </c>
    </row>
    <row r="104" spans="1:9" s="5" customFormat="1" ht="31.5" x14ac:dyDescent="0.25">
      <c r="A104" s="241"/>
      <c r="B104" s="241"/>
      <c r="C104" s="241"/>
      <c r="D104" s="241"/>
      <c r="E104" s="2" t="s">
        <v>210</v>
      </c>
      <c r="F104" s="2" t="s">
        <v>211</v>
      </c>
      <c r="G104" s="26">
        <v>15280</v>
      </c>
      <c r="H104" s="26"/>
      <c r="I104" s="26">
        <f t="shared" si="4"/>
        <v>15280</v>
      </c>
    </row>
    <row r="105" spans="1:9" s="5" customFormat="1" ht="31.5" x14ac:dyDescent="0.25">
      <c r="A105" s="241"/>
      <c r="B105" s="241"/>
      <c r="C105" s="241"/>
      <c r="D105" s="241"/>
      <c r="E105" s="2" t="s">
        <v>212</v>
      </c>
      <c r="F105" s="2" t="s">
        <v>213</v>
      </c>
      <c r="G105" s="26">
        <v>1320</v>
      </c>
      <c r="H105" s="26"/>
      <c r="I105" s="26">
        <f t="shared" si="4"/>
        <v>1320</v>
      </c>
    </row>
    <row r="106" spans="1:9" s="5" customFormat="1" ht="31.5" x14ac:dyDescent="0.25">
      <c r="A106" s="241"/>
      <c r="B106" s="241"/>
      <c r="C106" s="241"/>
      <c r="D106" s="241"/>
      <c r="E106" s="2">
        <v>9521</v>
      </c>
      <c r="F106" s="2" t="s">
        <v>214</v>
      </c>
      <c r="G106" s="26"/>
      <c r="H106" s="26"/>
      <c r="I106" s="26">
        <f t="shared" si="4"/>
        <v>0</v>
      </c>
    </row>
    <row r="107" spans="1:9" s="5" customFormat="1" x14ac:dyDescent="0.25">
      <c r="A107" s="241"/>
      <c r="B107" s="241"/>
      <c r="C107" s="241"/>
      <c r="D107" s="241"/>
      <c r="E107" s="2" t="s">
        <v>215</v>
      </c>
      <c r="F107" s="2" t="s">
        <v>216</v>
      </c>
      <c r="G107" s="26">
        <v>130</v>
      </c>
      <c r="H107" s="26"/>
      <c r="I107" s="26">
        <f t="shared" si="4"/>
        <v>130</v>
      </c>
    </row>
    <row r="108" spans="1:9" s="5" customFormat="1" x14ac:dyDescent="0.25">
      <c r="A108" s="287"/>
      <c r="B108" s="288"/>
      <c r="C108" s="288"/>
      <c r="D108" s="288"/>
      <c r="E108" s="288"/>
      <c r="F108" s="288"/>
      <c r="G108" s="289"/>
    </row>
    <row r="109" spans="1:9" s="34" customFormat="1" ht="30.6" customHeight="1" x14ac:dyDescent="0.2">
      <c r="A109" s="229" t="s">
        <v>217</v>
      </c>
      <c r="B109" s="230"/>
      <c r="C109" s="230"/>
      <c r="D109" s="230"/>
      <c r="E109" s="230"/>
      <c r="F109" s="230"/>
      <c r="G109" s="230"/>
      <c r="H109" s="230"/>
      <c r="I109" s="231"/>
    </row>
    <row r="110" spans="1:9" s="5" customFormat="1" ht="47.25" x14ac:dyDescent="0.25">
      <c r="A110" s="276" t="s">
        <v>1</v>
      </c>
      <c r="B110" s="277"/>
      <c r="C110" s="277"/>
      <c r="D110" s="278"/>
      <c r="E110" s="279" t="s">
        <v>2</v>
      </c>
      <c r="F110" s="279"/>
      <c r="G110" s="35" t="s">
        <v>3</v>
      </c>
      <c r="H110" s="53" t="s">
        <v>4</v>
      </c>
      <c r="I110" s="53" t="s">
        <v>5</v>
      </c>
    </row>
    <row r="111" spans="1:9" s="5" customFormat="1" x14ac:dyDescent="0.25">
      <c r="A111" s="243" t="s">
        <v>7</v>
      </c>
      <c r="B111" s="244"/>
      <c r="C111" s="244"/>
      <c r="D111" s="244"/>
      <c r="E111" s="244"/>
      <c r="F111" s="245"/>
      <c r="G111" s="27">
        <f>G112+G115+G121+G124+G126+G129+G134</f>
        <v>78001335</v>
      </c>
      <c r="H111" s="27">
        <f>H112+H115+H121+H124+H126+H129+H134</f>
        <v>1992156</v>
      </c>
      <c r="I111" s="27">
        <f>I112+I115+I121+I124+I126+I129+I134</f>
        <v>79993491</v>
      </c>
    </row>
    <row r="112" spans="1:9" s="5" customFormat="1" x14ac:dyDescent="0.25">
      <c r="A112" s="235" t="s">
        <v>218</v>
      </c>
      <c r="B112" s="238"/>
      <c r="C112" s="246"/>
      <c r="D112" s="241" t="s">
        <v>219</v>
      </c>
      <c r="E112" s="242" t="s">
        <v>7</v>
      </c>
      <c r="F112" s="242"/>
      <c r="G112" s="25">
        <f>G113+G114</f>
        <v>41629855</v>
      </c>
      <c r="H112" s="25">
        <f>H113+H114</f>
        <v>33772</v>
      </c>
      <c r="I112" s="25">
        <f>I113+I114</f>
        <v>41663627</v>
      </c>
    </row>
    <row r="113" spans="1:9" s="5" customFormat="1" x14ac:dyDescent="0.25">
      <c r="A113" s="236"/>
      <c r="B113" s="239"/>
      <c r="C113" s="247"/>
      <c r="D113" s="241"/>
      <c r="E113" s="2" t="s">
        <v>220</v>
      </c>
      <c r="F113" s="2" t="s">
        <v>221</v>
      </c>
      <c r="G113" s="26">
        <v>32511055</v>
      </c>
      <c r="H113" s="26">
        <v>-43869</v>
      </c>
      <c r="I113" s="26">
        <f>G113+H113</f>
        <v>32467186</v>
      </c>
    </row>
    <row r="114" spans="1:9" s="5" customFormat="1" x14ac:dyDescent="0.25">
      <c r="A114" s="237"/>
      <c r="B114" s="240"/>
      <c r="C114" s="248"/>
      <c r="D114" s="241"/>
      <c r="E114" s="2" t="s">
        <v>222</v>
      </c>
      <c r="F114" s="2" t="s">
        <v>223</v>
      </c>
      <c r="G114" s="26">
        <v>9118800</v>
      </c>
      <c r="H114" s="26">
        <v>77641</v>
      </c>
      <c r="I114" s="26">
        <f>G114+H114</f>
        <v>9196441</v>
      </c>
    </row>
    <row r="115" spans="1:9" s="5" customFormat="1" x14ac:dyDescent="0.25">
      <c r="A115" s="235" t="s">
        <v>224</v>
      </c>
      <c r="B115" s="238"/>
      <c r="C115" s="246"/>
      <c r="D115" s="241" t="s">
        <v>225</v>
      </c>
      <c r="E115" s="242" t="s">
        <v>7</v>
      </c>
      <c r="F115" s="242"/>
      <c r="G115" s="25">
        <f>G116+G117+G118+G119+G120</f>
        <v>18805048</v>
      </c>
      <c r="H115" s="25">
        <f>H116+H117+H118+H119+H120</f>
        <v>721891</v>
      </c>
      <c r="I115" s="25">
        <f>I116+I117+I118+I119+I120</f>
        <v>19526939</v>
      </c>
    </row>
    <row r="116" spans="1:9" s="5" customFormat="1" x14ac:dyDescent="0.25">
      <c r="A116" s="236"/>
      <c r="B116" s="239"/>
      <c r="C116" s="247"/>
      <c r="D116" s="241"/>
      <c r="E116" s="2" t="s">
        <v>226</v>
      </c>
      <c r="F116" s="2" t="s">
        <v>227</v>
      </c>
      <c r="G116" s="26">
        <v>306371</v>
      </c>
      <c r="H116" s="26">
        <v>242610</v>
      </c>
      <c r="I116" s="26">
        <f>G116+H116</f>
        <v>548981</v>
      </c>
    </row>
    <row r="117" spans="1:9" s="5" customFormat="1" x14ac:dyDescent="0.25">
      <c r="A117" s="236"/>
      <c r="B117" s="239"/>
      <c r="C117" s="247"/>
      <c r="D117" s="241"/>
      <c r="E117" s="2" t="s">
        <v>228</v>
      </c>
      <c r="F117" s="2" t="s">
        <v>229</v>
      </c>
      <c r="G117" s="26">
        <v>12850644</v>
      </c>
      <c r="H117" s="26">
        <v>437064</v>
      </c>
      <c r="I117" s="26">
        <f>G117+H117</f>
        <v>13287708</v>
      </c>
    </row>
    <row r="118" spans="1:9" s="5" customFormat="1" ht="31.5" x14ac:dyDescent="0.25">
      <c r="A118" s="236"/>
      <c r="B118" s="239"/>
      <c r="C118" s="247"/>
      <c r="D118" s="241"/>
      <c r="E118" s="2" t="s">
        <v>230</v>
      </c>
      <c r="F118" s="2" t="s">
        <v>231</v>
      </c>
      <c r="G118" s="26">
        <v>5285456</v>
      </c>
      <c r="H118" s="26">
        <v>42379</v>
      </c>
      <c r="I118" s="26">
        <f>G118+H118</f>
        <v>5327835</v>
      </c>
    </row>
    <row r="119" spans="1:9" s="5" customFormat="1" ht="31.5" x14ac:dyDescent="0.25">
      <c r="A119" s="236"/>
      <c r="B119" s="239"/>
      <c r="C119" s="247"/>
      <c r="D119" s="241"/>
      <c r="E119" s="2" t="s">
        <v>232</v>
      </c>
      <c r="F119" s="2" t="s">
        <v>233</v>
      </c>
      <c r="G119" s="26">
        <v>19021</v>
      </c>
      <c r="H119" s="26">
        <v>-256</v>
      </c>
      <c r="I119" s="26">
        <f>G119+H119</f>
        <v>18765</v>
      </c>
    </row>
    <row r="120" spans="1:9" s="5" customFormat="1" x14ac:dyDescent="0.25">
      <c r="A120" s="237"/>
      <c r="B120" s="240"/>
      <c r="C120" s="248"/>
      <c r="D120" s="241"/>
      <c r="E120" s="2" t="s">
        <v>234</v>
      </c>
      <c r="F120" s="2" t="s">
        <v>235</v>
      </c>
      <c r="G120" s="26">
        <v>343556</v>
      </c>
      <c r="H120" s="26">
        <v>94</v>
      </c>
      <c r="I120" s="26">
        <f>G120+H120</f>
        <v>343650</v>
      </c>
    </row>
    <row r="121" spans="1:9" s="5" customFormat="1" x14ac:dyDescent="0.25">
      <c r="A121" s="235" t="s">
        <v>236</v>
      </c>
      <c r="B121" s="238"/>
      <c r="C121" s="246"/>
      <c r="D121" s="241" t="s">
        <v>237</v>
      </c>
      <c r="E121" s="242" t="s">
        <v>7</v>
      </c>
      <c r="F121" s="242"/>
      <c r="G121" s="25">
        <f>G122+G123</f>
        <v>2090293</v>
      </c>
      <c r="H121" s="25">
        <f>H122+H123</f>
        <v>8083</v>
      </c>
      <c r="I121" s="25">
        <f>I122+I123</f>
        <v>2098376</v>
      </c>
    </row>
    <row r="122" spans="1:9" s="5" customFormat="1" ht="31.5" x14ac:dyDescent="0.25">
      <c r="A122" s="236"/>
      <c r="B122" s="239"/>
      <c r="C122" s="247"/>
      <c r="D122" s="241"/>
      <c r="E122" s="2" t="s">
        <v>238</v>
      </c>
      <c r="F122" s="2" t="s">
        <v>239</v>
      </c>
      <c r="G122" s="26">
        <v>2090293</v>
      </c>
      <c r="H122" s="26">
        <v>8083</v>
      </c>
      <c r="I122" s="26">
        <f>G122+H122</f>
        <v>2098376</v>
      </c>
    </row>
    <row r="123" spans="1:9" s="5" customFormat="1" ht="63" hidden="1" x14ac:dyDescent="0.25">
      <c r="A123" s="237"/>
      <c r="B123" s="240"/>
      <c r="C123" s="248"/>
      <c r="D123" s="241"/>
      <c r="E123" s="2" t="s">
        <v>240</v>
      </c>
      <c r="F123" s="2" t="s">
        <v>241</v>
      </c>
      <c r="G123" s="26"/>
      <c r="H123" s="26"/>
      <c r="I123" s="26"/>
    </row>
    <row r="124" spans="1:9" s="5" customFormat="1" x14ac:dyDescent="0.25">
      <c r="A124" s="235" t="s">
        <v>242</v>
      </c>
      <c r="B124" s="238"/>
      <c r="C124" s="246"/>
      <c r="D124" s="241" t="s">
        <v>243</v>
      </c>
      <c r="E124" s="242" t="s">
        <v>7</v>
      </c>
      <c r="F124" s="242"/>
      <c r="G124" s="25">
        <f>G125</f>
        <v>1086491</v>
      </c>
      <c r="H124" s="25">
        <f>H125</f>
        <v>0</v>
      </c>
      <c r="I124" s="25">
        <f>I125</f>
        <v>1086491</v>
      </c>
    </row>
    <row r="125" spans="1:9" s="5" customFormat="1" x14ac:dyDescent="0.25">
      <c r="A125" s="237"/>
      <c r="B125" s="240"/>
      <c r="C125" s="248"/>
      <c r="D125" s="241"/>
      <c r="E125" s="2" t="s">
        <v>244</v>
      </c>
      <c r="F125" s="2" t="s">
        <v>245</v>
      </c>
      <c r="G125" s="26">
        <v>1086491</v>
      </c>
      <c r="H125" s="26"/>
      <c r="I125" s="26">
        <f>G125+H125</f>
        <v>1086491</v>
      </c>
    </row>
    <row r="126" spans="1:9" s="5" customFormat="1" x14ac:dyDescent="0.25">
      <c r="A126" s="235" t="s">
        <v>246</v>
      </c>
      <c r="B126" s="238"/>
      <c r="C126" s="246"/>
      <c r="D126" s="241" t="s">
        <v>247</v>
      </c>
      <c r="E126" s="242" t="s">
        <v>7</v>
      </c>
      <c r="F126" s="242"/>
      <c r="G126" s="25">
        <f>G127+G128</f>
        <v>9882533</v>
      </c>
      <c r="H126" s="25">
        <f>H127+H128</f>
        <v>1266551</v>
      </c>
      <c r="I126" s="25">
        <f>I127+I128</f>
        <v>11149084</v>
      </c>
    </row>
    <row r="127" spans="1:9" s="5" customFormat="1" x14ac:dyDescent="0.25">
      <c r="A127" s="236"/>
      <c r="B127" s="239"/>
      <c r="C127" s="247"/>
      <c r="D127" s="241"/>
      <c r="E127" s="2" t="s">
        <v>248</v>
      </c>
      <c r="F127" s="2" t="s">
        <v>249</v>
      </c>
      <c r="G127" s="26">
        <v>134420</v>
      </c>
      <c r="H127" s="26">
        <v>78396</v>
      </c>
      <c r="I127" s="26">
        <f>G127+H127</f>
        <v>212816</v>
      </c>
    </row>
    <row r="128" spans="1:9" s="5" customFormat="1" x14ac:dyDescent="0.25">
      <c r="A128" s="237"/>
      <c r="B128" s="240"/>
      <c r="C128" s="248"/>
      <c r="D128" s="241"/>
      <c r="E128" s="2" t="s">
        <v>250</v>
      </c>
      <c r="F128" s="2" t="s">
        <v>251</v>
      </c>
      <c r="G128" s="26">
        <v>9748113</v>
      </c>
      <c r="H128" s="26">
        <v>1188155</v>
      </c>
      <c r="I128" s="26">
        <f>G128+H128</f>
        <v>10936268</v>
      </c>
    </row>
    <row r="129" spans="1:12" s="5" customFormat="1" x14ac:dyDescent="0.25">
      <c r="A129" s="235" t="s">
        <v>252</v>
      </c>
      <c r="B129" s="238"/>
      <c r="C129" s="246"/>
      <c r="D129" s="241" t="s">
        <v>253</v>
      </c>
      <c r="E129" s="242" t="s">
        <v>7</v>
      </c>
      <c r="F129" s="242"/>
      <c r="G129" s="25">
        <f>G130+G131+G133+G132</f>
        <v>3559382</v>
      </c>
      <c r="H129" s="25">
        <f>H130+H131+H133+H132</f>
        <v>-30981</v>
      </c>
      <c r="I129" s="25">
        <f>I130+I131+I133+I132</f>
        <v>3528401</v>
      </c>
    </row>
    <row r="130" spans="1:12" s="5" customFormat="1" x14ac:dyDescent="0.25">
      <c r="A130" s="236"/>
      <c r="B130" s="239"/>
      <c r="C130" s="247"/>
      <c r="D130" s="241"/>
      <c r="E130" s="2" t="s">
        <v>254</v>
      </c>
      <c r="F130" s="2" t="s">
        <v>255</v>
      </c>
      <c r="G130" s="26">
        <v>581710</v>
      </c>
      <c r="H130" s="26"/>
      <c r="I130" s="26">
        <f>G130+H130</f>
        <v>581710</v>
      </c>
    </row>
    <row r="131" spans="1:12" s="5" customFormat="1" x14ac:dyDescent="0.25">
      <c r="A131" s="236"/>
      <c r="B131" s="239"/>
      <c r="C131" s="247"/>
      <c r="D131" s="241"/>
      <c r="E131" s="2" t="s">
        <v>256</v>
      </c>
      <c r="F131" s="2" t="s">
        <v>257</v>
      </c>
      <c r="G131" s="26">
        <v>355780</v>
      </c>
      <c r="H131" s="26"/>
      <c r="I131" s="26">
        <f>G131+H131</f>
        <v>355780</v>
      </c>
    </row>
    <row r="132" spans="1:12" s="5" customFormat="1" ht="31.5" x14ac:dyDescent="0.25">
      <c r="A132" s="236"/>
      <c r="B132" s="239"/>
      <c r="C132" s="247"/>
      <c r="D132" s="241"/>
      <c r="E132" s="2" t="s">
        <v>258</v>
      </c>
      <c r="F132" s="2" t="s">
        <v>259</v>
      </c>
      <c r="G132" s="26">
        <v>2621742</v>
      </c>
      <c r="H132" s="26">
        <v>-39416</v>
      </c>
      <c r="I132" s="26">
        <f>G132+H132</f>
        <v>2582326</v>
      </c>
    </row>
    <row r="133" spans="1:12" s="5" customFormat="1" ht="63" x14ac:dyDescent="0.25">
      <c r="A133" s="237"/>
      <c r="B133" s="240"/>
      <c r="C133" s="248"/>
      <c r="D133" s="241"/>
      <c r="E133" s="2">
        <v>6500</v>
      </c>
      <c r="F133" s="2" t="s">
        <v>260</v>
      </c>
      <c r="G133" s="26">
        <v>150</v>
      </c>
      <c r="H133" s="26">
        <v>8435</v>
      </c>
      <c r="I133" s="26">
        <f>G133+H133</f>
        <v>8585</v>
      </c>
    </row>
    <row r="134" spans="1:12" s="5" customFormat="1" x14ac:dyDescent="0.25">
      <c r="A134" s="235" t="s">
        <v>261</v>
      </c>
      <c r="B134" s="238"/>
      <c r="C134" s="246"/>
      <c r="D134" s="241" t="s">
        <v>262</v>
      </c>
      <c r="E134" s="242" t="s">
        <v>7</v>
      </c>
      <c r="F134" s="242"/>
      <c r="G134" s="25">
        <f>G135+G136</f>
        <v>947733</v>
      </c>
      <c r="H134" s="25">
        <f>H135+H136</f>
        <v>-7160</v>
      </c>
      <c r="I134" s="25">
        <f>I135+I136</f>
        <v>940573</v>
      </c>
    </row>
    <row r="135" spans="1:12" s="5" customFormat="1" x14ac:dyDescent="0.25">
      <c r="A135" s="236"/>
      <c r="B135" s="239"/>
      <c r="C135" s="247"/>
      <c r="D135" s="241"/>
      <c r="E135" s="2" t="s">
        <v>263</v>
      </c>
      <c r="F135" s="2" t="s">
        <v>264</v>
      </c>
      <c r="G135" s="26">
        <v>947733</v>
      </c>
      <c r="H135" s="26">
        <v>-7160</v>
      </c>
      <c r="I135" s="26">
        <f>G135+H135</f>
        <v>940573</v>
      </c>
    </row>
    <row r="136" spans="1:12" s="5" customFormat="1" hidden="1" x14ac:dyDescent="0.25">
      <c r="A136" s="38"/>
      <c r="B136" s="39"/>
      <c r="C136" s="40"/>
      <c r="D136" s="1"/>
      <c r="E136" s="2">
        <v>7700</v>
      </c>
      <c r="F136" s="2" t="s">
        <v>265</v>
      </c>
      <c r="G136" s="26">
        <v>0</v>
      </c>
    </row>
    <row r="137" spans="1:12" s="5" customFormat="1" hidden="1" x14ac:dyDescent="0.25">
      <c r="A137" s="235" t="s">
        <v>266</v>
      </c>
      <c r="B137" s="238"/>
      <c r="C137" s="246"/>
      <c r="D137" s="241" t="s">
        <v>267</v>
      </c>
      <c r="E137" s="242" t="s">
        <v>7</v>
      </c>
      <c r="F137" s="242"/>
      <c r="G137" s="25">
        <f>G138</f>
        <v>0</v>
      </c>
    </row>
    <row r="138" spans="1:12" s="5" customFormat="1" ht="31.5" hidden="1" x14ac:dyDescent="0.25">
      <c r="A138" s="237"/>
      <c r="B138" s="240"/>
      <c r="C138" s="248"/>
      <c r="D138" s="241"/>
      <c r="E138" s="2" t="s">
        <v>268</v>
      </c>
      <c r="F138" s="2" t="s">
        <v>269</v>
      </c>
      <c r="G138" s="26">
        <v>0</v>
      </c>
    </row>
    <row r="139" spans="1:12" x14ac:dyDescent="0.25">
      <c r="A139" s="11"/>
      <c r="B139" s="12"/>
      <c r="C139" s="12"/>
      <c r="D139" s="18"/>
      <c r="E139" s="13"/>
      <c r="F139" s="13"/>
      <c r="G139" s="28"/>
    </row>
    <row r="140" spans="1:12" s="34" customFormat="1" ht="30.6" customHeight="1" x14ac:dyDescent="0.2">
      <c r="A140" s="229" t="s">
        <v>270</v>
      </c>
      <c r="B140" s="230"/>
      <c r="C140" s="230"/>
      <c r="D140" s="230"/>
      <c r="E140" s="230"/>
      <c r="F140" s="230"/>
      <c r="G140" s="230"/>
      <c r="H140" s="230"/>
      <c r="I140" s="231"/>
    </row>
    <row r="141" spans="1:12" ht="47.25" x14ac:dyDescent="0.25">
      <c r="A141" s="251" t="s">
        <v>271</v>
      </c>
      <c r="B141" s="252"/>
      <c r="C141" s="251" t="s">
        <v>272</v>
      </c>
      <c r="D141" s="252"/>
      <c r="E141" s="36" t="s">
        <v>273</v>
      </c>
      <c r="F141" s="36" t="s">
        <v>274</v>
      </c>
      <c r="G141" s="36" t="s">
        <v>3</v>
      </c>
      <c r="H141" s="53" t="s">
        <v>4</v>
      </c>
      <c r="I141" s="53" t="s">
        <v>5</v>
      </c>
    </row>
    <row r="142" spans="1:12" s="4" customFormat="1" x14ac:dyDescent="0.25">
      <c r="A142" s="253" t="s">
        <v>275</v>
      </c>
      <c r="B142" s="254"/>
      <c r="C142" s="254"/>
      <c r="D142" s="254"/>
      <c r="E142" s="254"/>
      <c r="F142" s="255"/>
      <c r="G142" s="29">
        <f>G143+G154+G158+G175+G180+G198+G232+G301+G314</f>
        <v>78001335</v>
      </c>
      <c r="H142" s="29">
        <f>H143+H154+H158+H175+H180+H198+H232+H301+H314</f>
        <v>1992156</v>
      </c>
      <c r="I142" s="29">
        <f>I143+I154+I158+I175+I180+I198+I232+I301+I314</f>
        <v>79993491</v>
      </c>
      <c r="K142" s="59"/>
      <c r="L142" s="59"/>
    </row>
    <row r="143" spans="1:12" s="4" customFormat="1" x14ac:dyDescent="0.25">
      <c r="A143" s="226" t="s">
        <v>276</v>
      </c>
      <c r="B143" s="226" t="s">
        <v>277</v>
      </c>
      <c r="C143" s="256" t="s">
        <v>7</v>
      </c>
      <c r="D143" s="257"/>
      <c r="E143" s="257"/>
      <c r="F143" s="258"/>
      <c r="G143" s="30">
        <f>SUM(G144:G153)</f>
        <v>6680784</v>
      </c>
      <c r="H143" s="30">
        <f>SUM(H144:H153)</f>
        <v>18645</v>
      </c>
      <c r="I143" s="30">
        <f>SUM(I144:I153)</f>
        <v>6699429</v>
      </c>
    </row>
    <row r="144" spans="1:12" s="4" customFormat="1" x14ac:dyDescent="0.25">
      <c r="A144" s="226"/>
      <c r="B144" s="226"/>
      <c r="C144" s="226" t="s">
        <v>278</v>
      </c>
      <c r="D144" s="226" t="s">
        <v>279</v>
      </c>
      <c r="E144" s="6" t="s">
        <v>280</v>
      </c>
      <c r="F144" s="6" t="s">
        <v>281</v>
      </c>
      <c r="G144" s="31">
        <v>2287811</v>
      </c>
      <c r="H144" s="31"/>
      <c r="I144" s="31">
        <f t="shared" ref="I144:I152" si="5">G144+H144</f>
        <v>2287811</v>
      </c>
    </row>
    <row r="145" spans="1:9" s="4" customFormat="1" x14ac:dyDescent="0.25">
      <c r="A145" s="226"/>
      <c r="B145" s="226"/>
      <c r="C145" s="226"/>
      <c r="D145" s="226"/>
      <c r="E145" s="6">
        <v>1115</v>
      </c>
      <c r="F145" s="6" t="s">
        <v>282</v>
      </c>
      <c r="G145" s="31">
        <v>122334</v>
      </c>
      <c r="H145" s="31"/>
      <c r="I145" s="31">
        <f t="shared" si="5"/>
        <v>122334</v>
      </c>
    </row>
    <row r="146" spans="1:9" s="4" customFormat="1" x14ac:dyDescent="0.25">
      <c r="A146" s="226"/>
      <c r="B146" s="226"/>
      <c r="C146" s="226"/>
      <c r="D146" s="226"/>
      <c r="E146" s="6">
        <v>1116</v>
      </c>
      <c r="F146" s="6" t="s">
        <v>283</v>
      </c>
      <c r="G146" s="31">
        <v>442312</v>
      </c>
      <c r="H146" s="31">
        <v>-5045</v>
      </c>
      <c r="I146" s="31">
        <f t="shared" si="5"/>
        <v>437267</v>
      </c>
    </row>
    <row r="147" spans="1:9" s="4" customFormat="1" x14ac:dyDescent="0.25">
      <c r="A147" s="226"/>
      <c r="B147" s="226"/>
      <c r="C147" s="226"/>
      <c r="D147" s="226"/>
      <c r="E147" s="6" t="s">
        <v>284</v>
      </c>
      <c r="F147" s="6" t="s">
        <v>285</v>
      </c>
      <c r="G147" s="31">
        <v>465243</v>
      </c>
      <c r="H147" s="31"/>
      <c r="I147" s="31">
        <f t="shared" si="5"/>
        <v>465243</v>
      </c>
    </row>
    <row r="148" spans="1:9" s="4" customFormat="1" x14ac:dyDescent="0.25">
      <c r="A148" s="226"/>
      <c r="B148" s="226"/>
      <c r="C148" s="226"/>
      <c r="D148" s="226"/>
      <c r="E148" s="6" t="s">
        <v>286</v>
      </c>
      <c r="F148" s="6" t="s">
        <v>287</v>
      </c>
      <c r="G148" s="31">
        <v>135160</v>
      </c>
      <c r="H148" s="31"/>
      <c r="I148" s="31">
        <f t="shared" si="5"/>
        <v>135160</v>
      </c>
    </row>
    <row r="149" spans="1:9" s="4" customFormat="1" hidden="1" x14ac:dyDescent="0.25">
      <c r="A149" s="226"/>
      <c r="B149" s="226"/>
      <c r="C149" s="226"/>
      <c r="D149" s="226"/>
      <c r="E149" s="6" t="s">
        <v>288</v>
      </c>
      <c r="F149" s="6" t="s">
        <v>289</v>
      </c>
      <c r="G149" s="31">
        <v>0</v>
      </c>
      <c r="H149" s="31"/>
      <c r="I149" s="31">
        <f t="shared" si="5"/>
        <v>0</v>
      </c>
    </row>
    <row r="150" spans="1:9" s="4" customFormat="1" ht="31.5" x14ac:dyDescent="0.25">
      <c r="A150" s="226"/>
      <c r="B150" s="226"/>
      <c r="C150" s="19" t="s">
        <v>290</v>
      </c>
      <c r="D150" s="19" t="s">
        <v>291</v>
      </c>
      <c r="E150" s="6">
        <v>1330</v>
      </c>
      <c r="F150" s="6" t="s">
        <v>292</v>
      </c>
      <c r="G150" s="31">
        <v>1138812</v>
      </c>
      <c r="H150" s="31">
        <v>23690</v>
      </c>
      <c r="I150" s="31">
        <f t="shared" si="5"/>
        <v>1162502</v>
      </c>
    </row>
    <row r="151" spans="1:9" s="4" customFormat="1" ht="31.5" x14ac:dyDescent="0.25">
      <c r="A151" s="226"/>
      <c r="B151" s="226"/>
      <c r="C151" s="19" t="s">
        <v>293</v>
      </c>
      <c r="D151" s="19" t="s">
        <v>294</v>
      </c>
      <c r="E151" s="6" t="s">
        <v>295</v>
      </c>
      <c r="F151" s="6" t="s">
        <v>296</v>
      </c>
      <c r="G151" s="31">
        <v>1159112</v>
      </c>
      <c r="H151" s="31"/>
      <c r="I151" s="31">
        <f t="shared" si="5"/>
        <v>1159112</v>
      </c>
    </row>
    <row r="152" spans="1:9" s="4" customFormat="1" x14ac:dyDescent="0.25">
      <c r="A152" s="226"/>
      <c r="B152" s="226"/>
      <c r="C152" s="262" t="s">
        <v>297</v>
      </c>
      <c r="D152" s="262" t="s">
        <v>298</v>
      </c>
      <c r="E152" s="6" t="s">
        <v>299</v>
      </c>
      <c r="F152" s="6" t="s">
        <v>1059</v>
      </c>
      <c r="G152" s="31">
        <v>930000</v>
      </c>
      <c r="H152" s="31"/>
      <c r="I152" s="31">
        <f t="shared" si="5"/>
        <v>930000</v>
      </c>
    </row>
    <row r="153" spans="1:9" s="4" customFormat="1" hidden="1" x14ac:dyDescent="0.25">
      <c r="A153" s="226"/>
      <c r="B153" s="226"/>
      <c r="C153" s="266"/>
      <c r="D153" s="266"/>
      <c r="E153" s="6">
        <v>1832</v>
      </c>
      <c r="F153" s="6" t="s">
        <v>301</v>
      </c>
      <c r="G153" s="31"/>
      <c r="H153" s="31"/>
      <c r="I153" s="31"/>
    </row>
    <row r="154" spans="1:9" s="4" customFormat="1" x14ac:dyDescent="0.25">
      <c r="A154" s="226" t="s">
        <v>302</v>
      </c>
      <c r="B154" s="226" t="s">
        <v>303</v>
      </c>
      <c r="C154" s="256" t="s">
        <v>7</v>
      </c>
      <c r="D154" s="257"/>
      <c r="E154" s="257"/>
      <c r="F154" s="258"/>
      <c r="G154" s="30">
        <f>SUM(G155:G157)</f>
        <v>1105236</v>
      </c>
      <c r="H154" s="30">
        <f>SUM(H155:H157)</f>
        <v>29803</v>
      </c>
      <c r="I154" s="30">
        <f>SUM(I155:I157)</f>
        <v>1135039</v>
      </c>
    </row>
    <row r="155" spans="1:9" s="4" customFormat="1" x14ac:dyDescent="0.25">
      <c r="A155" s="226"/>
      <c r="B155" s="226"/>
      <c r="C155" s="262" t="s">
        <v>304</v>
      </c>
      <c r="D155" s="262" t="s">
        <v>305</v>
      </c>
      <c r="E155" s="6" t="s">
        <v>238</v>
      </c>
      <c r="F155" s="6" t="s">
        <v>306</v>
      </c>
      <c r="G155" s="31">
        <v>50000</v>
      </c>
      <c r="H155" s="31">
        <v>11000</v>
      </c>
      <c r="I155" s="31">
        <f>G155+H155</f>
        <v>61000</v>
      </c>
    </row>
    <row r="156" spans="1:9" s="4" customFormat="1" hidden="1" x14ac:dyDescent="0.25">
      <c r="A156" s="226"/>
      <c r="B156" s="226"/>
      <c r="C156" s="266"/>
      <c r="D156" s="266"/>
      <c r="E156" s="6">
        <v>3201</v>
      </c>
      <c r="F156" s="6" t="s">
        <v>307</v>
      </c>
      <c r="G156" s="31"/>
      <c r="H156" s="31"/>
      <c r="I156" s="31">
        <f>G156+H156</f>
        <v>0</v>
      </c>
    </row>
    <row r="157" spans="1:9" s="4" customFormat="1" ht="47.25" x14ac:dyDescent="0.25">
      <c r="A157" s="226"/>
      <c r="B157" s="226"/>
      <c r="C157" s="19" t="s">
        <v>308</v>
      </c>
      <c r="D157" s="19" t="s">
        <v>309</v>
      </c>
      <c r="E157" s="6" t="s">
        <v>310</v>
      </c>
      <c r="F157" s="6" t="s">
        <v>311</v>
      </c>
      <c r="G157" s="31">
        <v>1055236</v>
      </c>
      <c r="H157" s="31">
        <v>18803</v>
      </c>
      <c r="I157" s="31">
        <f>G157+H157</f>
        <v>1074039</v>
      </c>
    </row>
    <row r="158" spans="1:9" s="4" customFormat="1" x14ac:dyDescent="0.25">
      <c r="A158" s="226" t="s">
        <v>312</v>
      </c>
      <c r="B158" s="226" t="s">
        <v>313</v>
      </c>
      <c r="C158" s="256" t="s">
        <v>7</v>
      </c>
      <c r="D158" s="257"/>
      <c r="E158" s="257"/>
      <c r="F158" s="258"/>
      <c r="G158" s="30">
        <f>SUM(G159:G174)</f>
        <v>8752383</v>
      </c>
      <c r="H158" s="30">
        <f>SUM(H159:H174)</f>
        <v>745645</v>
      </c>
      <c r="I158" s="30">
        <f>SUM(I159:I174)</f>
        <v>9498028</v>
      </c>
    </row>
    <row r="159" spans="1:9" s="4" customFormat="1" ht="31.5" x14ac:dyDescent="0.25">
      <c r="A159" s="226"/>
      <c r="B159" s="226"/>
      <c r="C159" s="19" t="s">
        <v>314</v>
      </c>
      <c r="D159" s="19" t="s">
        <v>315</v>
      </c>
      <c r="E159" s="6" t="s">
        <v>159</v>
      </c>
      <c r="F159" s="6" t="s">
        <v>316</v>
      </c>
      <c r="G159" s="31">
        <v>109985</v>
      </c>
      <c r="H159" s="31">
        <v>22967</v>
      </c>
      <c r="I159" s="31">
        <f t="shared" ref="I159:I174" si="6">G159+H159</f>
        <v>132952</v>
      </c>
    </row>
    <row r="160" spans="1:9" s="4" customFormat="1" x14ac:dyDescent="0.25">
      <c r="A160" s="226"/>
      <c r="B160" s="226"/>
      <c r="C160" s="19" t="s">
        <v>317</v>
      </c>
      <c r="D160" s="19" t="s">
        <v>318</v>
      </c>
      <c r="E160" s="6" t="s">
        <v>319</v>
      </c>
      <c r="F160" s="6" t="s">
        <v>320</v>
      </c>
      <c r="G160" s="31">
        <v>684280</v>
      </c>
      <c r="H160" s="31"/>
      <c r="I160" s="31">
        <f t="shared" si="6"/>
        <v>684280</v>
      </c>
    </row>
    <row r="161" spans="1:9" s="4" customFormat="1" x14ac:dyDescent="0.25">
      <c r="A161" s="226"/>
      <c r="B161" s="226"/>
      <c r="C161" s="19" t="s">
        <v>321</v>
      </c>
      <c r="D161" s="19" t="s">
        <v>322</v>
      </c>
      <c r="E161" s="6" t="s">
        <v>323</v>
      </c>
      <c r="F161" s="6" t="s">
        <v>324</v>
      </c>
      <c r="G161" s="31">
        <v>6803747</v>
      </c>
      <c r="H161" s="56">
        <v>709379</v>
      </c>
      <c r="I161" s="31">
        <f t="shared" si="6"/>
        <v>7513126</v>
      </c>
    </row>
    <row r="162" spans="1:9" s="4" customFormat="1" ht="0.6" customHeight="1" x14ac:dyDescent="0.25">
      <c r="A162" s="226"/>
      <c r="B162" s="226"/>
      <c r="C162" s="226" t="s">
        <v>325</v>
      </c>
      <c r="D162" s="226" t="s">
        <v>326</v>
      </c>
      <c r="E162" s="6" t="s">
        <v>327</v>
      </c>
      <c r="F162" s="6" t="s">
        <v>328</v>
      </c>
      <c r="G162" s="31">
        <v>0</v>
      </c>
      <c r="H162" s="31"/>
      <c r="I162" s="31">
        <f t="shared" si="6"/>
        <v>0</v>
      </c>
    </row>
    <row r="163" spans="1:9" s="4" customFormat="1" x14ac:dyDescent="0.25">
      <c r="A163" s="226"/>
      <c r="B163" s="226"/>
      <c r="C163" s="226"/>
      <c r="D163" s="226"/>
      <c r="E163" s="6" t="s">
        <v>329</v>
      </c>
      <c r="F163" s="6" t="s">
        <v>330</v>
      </c>
      <c r="G163" s="31">
        <v>336035</v>
      </c>
      <c r="H163" s="31">
        <v>2000</v>
      </c>
      <c r="I163" s="31">
        <f t="shared" si="6"/>
        <v>338035</v>
      </c>
    </row>
    <row r="164" spans="1:9" s="4" customFormat="1" x14ac:dyDescent="0.25">
      <c r="A164" s="226"/>
      <c r="B164" s="226"/>
      <c r="C164" s="226"/>
      <c r="D164" s="226"/>
      <c r="E164" s="6" t="s">
        <v>331</v>
      </c>
      <c r="F164" s="6" t="s">
        <v>332</v>
      </c>
      <c r="G164" s="31">
        <v>110610</v>
      </c>
      <c r="H164" s="31"/>
      <c r="I164" s="31">
        <f t="shared" si="6"/>
        <v>110610</v>
      </c>
    </row>
    <row r="165" spans="1:9" s="4" customFormat="1" ht="13.9" customHeight="1" x14ac:dyDescent="0.25">
      <c r="A165" s="226"/>
      <c r="B165" s="226"/>
      <c r="C165" s="226"/>
      <c r="D165" s="226"/>
      <c r="E165" s="6" t="s">
        <v>333</v>
      </c>
      <c r="F165" s="6" t="s">
        <v>334</v>
      </c>
      <c r="G165" s="31">
        <v>244601</v>
      </c>
      <c r="H165" s="31"/>
      <c r="I165" s="31">
        <f t="shared" si="6"/>
        <v>244601</v>
      </c>
    </row>
    <row r="166" spans="1:9" s="4" customFormat="1" hidden="1" x14ac:dyDescent="0.25">
      <c r="A166" s="226"/>
      <c r="B166" s="226"/>
      <c r="C166" s="226"/>
      <c r="D166" s="226"/>
      <c r="E166" s="6" t="s">
        <v>335</v>
      </c>
      <c r="F166" s="6" t="s">
        <v>336</v>
      </c>
      <c r="G166" s="31">
        <v>0</v>
      </c>
      <c r="H166" s="31"/>
      <c r="I166" s="31">
        <f t="shared" si="6"/>
        <v>0</v>
      </c>
    </row>
    <row r="167" spans="1:9" s="4" customFormat="1" ht="1.9" hidden="1" customHeight="1" x14ac:dyDescent="0.25">
      <c r="A167" s="226"/>
      <c r="B167" s="226"/>
      <c r="C167" s="226"/>
      <c r="D167" s="226"/>
      <c r="E167" s="6" t="s">
        <v>337</v>
      </c>
      <c r="F167" s="6" t="s">
        <v>338</v>
      </c>
      <c r="G167" s="31">
        <v>0</v>
      </c>
      <c r="H167" s="31"/>
      <c r="I167" s="31">
        <f t="shared" si="6"/>
        <v>0</v>
      </c>
    </row>
    <row r="168" spans="1:9" s="4" customFormat="1" x14ac:dyDescent="0.25">
      <c r="A168" s="226"/>
      <c r="B168" s="226"/>
      <c r="C168" s="226"/>
      <c r="D168" s="226"/>
      <c r="E168" s="6" t="s">
        <v>339</v>
      </c>
      <c r="F168" s="6" t="s">
        <v>340</v>
      </c>
      <c r="G168" s="31">
        <v>61409</v>
      </c>
      <c r="H168" s="31"/>
      <c r="I168" s="31">
        <f t="shared" si="6"/>
        <v>61409</v>
      </c>
    </row>
    <row r="169" spans="1:9" s="4" customFormat="1" x14ac:dyDescent="0.25">
      <c r="A169" s="226"/>
      <c r="B169" s="226"/>
      <c r="C169" s="226"/>
      <c r="D169" s="226"/>
      <c r="E169" s="6" t="s">
        <v>341</v>
      </c>
      <c r="F169" s="6" t="s">
        <v>342</v>
      </c>
      <c r="G169" s="31">
        <v>109295</v>
      </c>
      <c r="H169" s="31"/>
      <c r="I169" s="31">
        <f t="shared" si="6"/>
        <v>109295</v>
      </c>
    </row>
    <row r="170" spans="1:9" s="4" customFormat="1" x14ac:dyDescent="0.25">
      <c r="A170" s="226"/>
      <c r="B170" s="226"/>
      <c r="C170" s="226"/>
      <c r="D170" s="226"/>
      <c r="E170" s="6" t="s">
        <v>343</v>
      </c>
      <c r="F170" s="6" t="s">
        <v>344</v>
      </c>
      <c r="G170" s="31">
        <v>84807</v>
      </c>
      <c r="H170" s="31"/>
      <c r="I170" s="31">
        <f t="shared" si="6"/>
        <v>84807</v>
      </c>
    </row>
    <row r="171" spans="1:9" s="4" customFormat="1" x14ac:dyDescent="0.25">
      <c r="A171" s="226"/>
      <c r="B171" s="226"/>
      <c r="C171" s="262" t="s">
        <v>345</v>
      </c>
      <c r="D171" s="262" t="s">
        <v>346</v>
      </c>
      <c r="E171" s="6">
        <v>4741</v>
      </c>
      <c r="F171" s="6" t="s">
        <v>347</v>
      </c>
      <c r="G171" s="31">
        <v>188454</v>
      </c>
      <c r="H171" s="31"/>
      <c r="I171" s="31">
        <f t="shared" si="6"/>
        <v>188454</v>
      </c>
    </row>
    <row r="172" spans="1:9" s="4" customFormat="1" ht="15" customHeight="1" x14ac:dyDescent="0.25">
      <c r="A172" s="226"/>
      <c r="B172" s="226"/>
      <c r="C172" s="265"/>
      <c r="D172" s="265"/>
      <c r="E172" s="6" t="s">
        <v>348</v>
      </c>
      <c r="F172" s="6" t="s">
        <v>349</v>
      </c>
      <c r="G172" s="31">
        <v>7160</v>
      </c>
      <c r="H172" s="31">
        <v>11299</v>
      </c>
      <c r="I172" s="31">
        <f t="shared" si="6"/>
        <v>18459</v>
      </c>
    </row>
    <row r="173" spans="1:9" s="4" customFormat="1" hidden="1" x14ac:dyDescent="0.25">
      <c r="A173" s="226"/>
      <c r="B173" s="226"/>
      <c r="C173" s="266"/>
      <c r="D173" s="266"/>
      <c r="E173" s="6">
        <v>47496</v>
      </c>
      <c r="F173" s="6" t="s">
        <v>350</v>
      </c>
      <c r="G173" s="31">
        <v>0</v>
      </c>
      <c r="H173" s="31"/>
      <c r="I173" s="31">
        <f t="shared" si="6"/>
        <v>0</v>
      </c>
    </row>
    <row r="174" spans="1:9" s="4" customFormat="1" x14ac:dyDescent="0.25">
      <c r="A174" s="226"/>
      <c r="B174" s="226"/>
      <c r="C174" s="19" t="s">
        <v>351</v>
      </c>
      <c r="D174" s="19" t="s">
        <v>352</v>
      </c>
      <c r="E174" s="6" t="s">
        <v>353</v>
      </c>
      <c r="F174" s="6" t="s">
        <v>354</v>
      </c>
      <c r="G174" s="31">
        <v>12000</v>
      </c>
      <c r="H174" s="31"/>
      <c r="I174" s="31">
        <f t="shared" si="6"/>
        <v>12000</v>
      </c>
    </row>
    <row r="175" spans="1:9" s="4" customFormat="1" x14ac:dyDescent="0.25">
      <c r="A175" s="226" t="s">
        <v>355</v>
      </c>
      <c r="B175" s="226" t="s">
        <v>356</v>
      </c>
      <c r="C175" s="256" t="s">
        <v>7</v>
      </c>
      <c r="D175" s="257"/>
      <c r="E175" s="257"/>
      <c r="F175" s="258"/>
      <c r="G175" s="30">
        <f>SUM(G176:G179)</f>
        <v>266980</v>
      </c>
      <c r="H175" s="30">
        <f>SUM(H176:H179)</f>
        <v>0</v>
      </c>
      <c r="I175" s="30">
        <f>SUM(I176:I179)</f>
        <v>266980</v>
      </c>
    </row>
    <row r="176" spans="1:9" s="4" customFormat="1" x14ac:dyDescent="0.25">
      <c r="A176" s="226"/>
      <c r="B176" s="226"/>
      <c r="C176" s="226" t="s">
        <v>357</v>
      </c>
      <c r="D176" s="226" t="s">
        <v>358</v>
      </c>
      <c r="E176" s="6" t="s">
        <v>359</v>
      </c>
      <c r="F176" s="6" t="s">
        <v>358</v>
      </c>
      <c r="G176" s="31">
        <v>50885</v>
      </c>
      <c r="H176" s="31"/>
      <c r="I176" s="31">
        <f>G176+H176</f>
        <v>50885</v>
      </c>
    </row>
    <row r="177" spans="1:9" s="4" customFormat="1" ht="31.5" x14ac:dyDescent="0.25">
      <c r="A177" s="226"/>
      <c r="B177" s="226"/>
      <c r="C177" s="226"/>
      <c r="D177" s="226"/>
      <c r="E177" s="6">
        <v>5103</v>
      </c>
      <c r="F177" s="6" t="s">
        <v>360</v>
      </c>
      <c r="G177" s="31">
        <v>64200</v>
      </c>
      <c r="H177" s="31"/>
      <c r="I177" s="31">
        <f>G177+H177</f>
        <v>64200</v>
      </c>
    </row>
    <row r="178" spans="1:9" s="4" customFormat="1" ht="31.5" x14ac:dyDescent="0.25">
      <c r="A178" s="226"/>
      <c r="B178" s="226"/>
      <c r="C178" s="19" t="s">
        <v>361</v>
      </c>
      <c r="D178" s="19" t="s">
        <v>362</v>
      </c>
      <c r="E178" s="6" t="s">
        <v>363</v>
      </c>
      <c r="F178" s="6" t="s">
        <v>364</v>
      </c>
      <c r="G178" s="31">
        <v>147895</v>
      </c>
      <c r="H178" s="31"/>
      <c r="I178" s="31">
        <f>G178+H178</f>
        <v>147895</v>
      </c>
    </row>
    <row r="179" spans="1:9" s="4" customFormat="1" ht="31.9" customHeight="1" x14ac:dyDescent="0.25">
      <c r="A179" s="226"/>
      <c r="B179" s="226"/>
      <c r="C179" s="19" t="s">
        <v>365</v>
      </c>
      <c r="D179" s="19" t="s">
        <v>366</v>
      </c>
      <c r="E179" s="6" t="s">
        <v>367</v>
      </c>
      <c r="F179" s="6" t="s">
        <v>368</v>
      </c>
      <c r="G179" s="31">
        <v>4000</v>
      </c>
      <c r="H179" s="31"/>
      <c r="I179" s="31">
        <f>G179+H179</f>
        <v>4000</v>
      </c>
    </row>
    <row r="180" spans="1:9" s="4" customFormat="1" x14ac:dyDescent="0.25">
      <c r="A180" s="226" t="s">
        <v>369</v>
      </c>
      <c r="B180" s="226" t="s">
        <v>370</v>
      </c>
      <c r="C180" s="256" t="s">
        <v>7</v>
      </c>
      <c r="D180" s="257"/>
      <c r="E180" s="257"/>
      <c r="F180" s="258"/>
      <c r="G180" s="30">
        <f>SUM(G181:G197)</f>
        <v>7731532</v>
      </c>
      <c r="H180" s="30">
        <f>SUM(H181:H197)</f>
        <v>692179</v>
      </c>
      <c r="I180" s="30">
        <f>SUM(I181:I197)</f>
        <v>8423711</v>
      </c>
    </row>
    <row r="181" spans="1:9" s="4" customFormat="1" ht="31.5" x14ac:dyDescent="0.25">
      <c r="A181" s="226"/>
      <c r="B181" s="226"/>
      <c r="C181" s="226" t="s">
        <v>371</v>
      </c>
      <c r="D181" s="226" t="s">
        <v>372</v>
      </c>
      <c r="E181" s="6" t="s">
        <v>373</v>
      </c>
      <c r="F181" s="6" t="s">
        <v>374</v>
      </c>
      <c r="G181" s="31">
        <v>2096202</v>
      </c>
      <c r="H181" s="31">
        <v>-20985</v>
      </c>
      <c r="I181" s="31">
        <f t="shared" ref="I181:I197" si="7">G181+H181</f>
        <v>2075217</v>
      </c>
    </row>
    <row r="182" spans="1:9" s="4" customFormat="1" ht="31.5" x14ac:dyDescent="0.25">
      <c r="A182" s="226"/>
      <c r="B182" s="226"/>
      <c r="C182" s="226"/>
      <c r="D182" s="226"/>
      <c r="E182" s="6">
        <v>6211</v>
      </c>
      <c r="F182" s="6" t="s">
        <v>375</v>
      </c>
      <c r="G182" s="31">
        <v>817328</v>
      </c>
      <c r="H182" s="31">
        <v>1398</v>
      </c>
      <c r="I182" s="31">
        <f t="shared" si="7"/>
        <v>818726</v>
      </c>
    </row>
    <row r="183" spans="1:9" s="4" customFormat="1" ht="14.45" customHeight="1" x14ac:dyDescent="0.25">
      <c r="A183" s="226"/>
      <c r="B183" s="226"/>
      <c r="C183" s="226"/>
      <c r="D183" s="226"/>
      <c r="E183" s="6" t="s">
        <v>376</v>
      </c>
      <c r="F183" s="6" t="s">
        <v>377</v>
      </c>
      <c r="G183" s="31">
        <v>316040</v>
      </c>
      <c r="H183" s="31"/>
      <c r="I183" s="31">
        <f t="shared" si="7"/>
        <v>316040</v>
      </c>
    </row>
    <row r="184" spans="1:9" s="4" customFormat="1" ht="31.5" hidden="1" x14ac:dyDescent="0.25">
      <c r="A184" s="226"/>
      <c r="B184" s="226"/>
      <c r="C184" s="226"/>
      <c r="D184" s="226"/>
      <c r="E184" s="6" t="s">
        <v>378</v>
      </c>
      <c r="F184" s="6" t="s">
        <v>379</v>
      </c>
      <c r="G184" s="31">
        <v>0</v>
      </c>
      <c r="H184" s="31"/>
      <c r="I184" s="31">
        <f t="shared" si="7"/>
        <v>0</v>
      </c>
    </row>
    <row r="185" spans="1:9" s="4" customFormat="1" ht="0.6" customHeight="1" x14ac:dyDescent="0.25">
      <c r="A185" s="226"/>
      <c r="B185" s="226"/>
      <c r="C185" s="226"/>
      <c r="D185" s="226"/>
      <c r="E185" s="6" t="s">
        <v>380</v>
      </c>
      <c r="F185" s="6" t="s">
        <v>381</v>
      </c>
      <c r="G185" s="31">
        <v>0</v>
      </c>
      <c r="H185" s="31"/>
      <c r="I185" s="31">
        <f t="shared" si="7"/>
        <v>0</v>
      </c>
    </row>
    <row r="186" spans="1:9" s="4" customFormat="1" ht="31.5" x14ac:dyDescent="0.25">
      <c r="A186" s="226"/>
      <c r="B186" s="226"/>
      <c r="C186" s="226"/>
      <c r="D186" s="226"/>
      <c r="E186" s="6">
        <v>6221</v>
      </c>
      <c r="F186" s="6" t="s">
        <v>382</v>
      </c>
      <c r="G186" s="31">
        <v>1741640</v>
      </c>
      <c r="H186" s="56">
        <v>767485</v>
      </c>
      <c r="I186" s="31">
        <f t="shared" si="7"/>
        <v>2509125</v>
      </c>
    </row>
    <row r="187" spans="1:9" s="4" customFormat="1" hidden="1" x14ac:dyDescent="0.25">
      <c r="A187" s="226"/>
      <c r="B187" s="226"/>
      <c r="C187" s="226"/>
      <c r="D187" s="226"/>
      <c r="E187" s="6" t="s">
        <v>383</v>
      </c>
      <c r="F187" s="6" t="s">
        <v>384</v>
      </c>
      <c r="G187" s="31">
        <v>0</v>
      </c>
      <c r="H187" s="31"/>
      <c r="I187" s="31">
        <f t="shared" si="7"/>
        <v>0</v>
      </c>
    </row>
    <row r="188" spans="1:9" s="4" customFormat="1" x14ac:dyDescent="0.25">
      <c r="A188" s="226"/>
      <c r="B188" s="226"/>
      <c r="C188" s="226"/>
      <c r="D188" s="226"/>
      <c r="E188" s="6" t="s">
        <v>385</v>
      </c>
      <c r="F188" s="6" t="s">
        <v>386</v>
      </c>
      <c r="G188" s="31">
        <v>340522</v>
      </c>
      <c r="H188" s="31">
        <v>-4861</v>
      </c>
      <c r="I188" s="31">
        <f t="shared" si="7"/>
        <v>335661</v>
      </c>
    </row>
    <row r="189" spans="1:9" s="4" customFormat="1" x14ac:dyDescent="0.25">
      <c r="A189" s="226"/>
      <c r="B189" s="226"/>
      <c r="C189" s="226"/>
      <c r="D189" s="226"/>
      <c r="E189" s="6" t="s">
        <v>387</v>
      </c>
      <c r="F189" s="6" t="s">
        <v>388</v>
      </c>
      <c r="G189" s="31">
        <v>661612</v>
      </c>
      <c r="H189" s="31">
        <v>-1110</v>
      </c>
      <c r="I189" s="31">
        <f t="shared" si="7"/>
        <v>660502</v>
      </c>
    </row>
    <row r="190" spans="1:9" s="4" customFormat="1" x14ac:dyDescent="0.25">
      <c r="A190" s="226"/>
      <c r="B190" s="226"/>
      <c r="C190" s="226"/>
      <c r="D190" s="226"/>
      <c r="E190" s="6" t="s">
        <v>389</v>
      </c>
      <c r="F190" s="51" t="s">
        <v>390</v>
      </c>
      <c r="G190" s="31">
        <v>507037</v>
      </c>
      <c r="H190" s="31">
        <v>-59706</v>
      </c>
      <c r="I190" s="31">
        <f t="shared" si="7"/>
        <v>447331</v>
      </c>
    </row>
    <row r="191" spans="1:9" s="4" customFormat="1" ht="0.6" customHeight="1" x14ac:dyDescent="0.25">
      <c r="A191" s="226"/>
      <c r="B191" s="226"/>
      <c r="C191" s="226"/>
      <c r="D191" s="226"/>
      <c r="E191" s="6" t="s">
        <v>391</v>
      </c>
      <c r="F191" s="6" t="s">
        <v>392</v>
      </c>
      <c r="G191" s="31">
        <v>0</v>
      </c>
      <c r="H191" s="31"/>
      <c r="I191" s="31">
        <f t="shared" si="7"/>
        <v>0</v>
      </c>
    </row>
    <row r="192" spans="1:9" s="4" customFormat="1" ht="13.9" customHeight="1" x14ac:dyDescent="0.25">
      <c r="A192" s="226"/>
      <c r="B192" s="226"/>
      <c r="C192" s="226"/>
      <c r="D192" s="226"/>
      <c r="E192" s="6" t="s">
        <v>393</v>
      </c>
      <c r="F192" s="6" t="s">
        <v>394</v>
      </c>
      <c r="G192" s="31">
        <v>241763</v>
      </c>
      <c r="H192" s="31"/>
      <c r="I192" s="31">
        <f t="shared" si="7"/>
        <v>241763</v>
      </c>
    </row>
    <row r="193" spans="1:9" s="4" customFormat="1" ht="31.5" hidden="1" x14ac:dyDescent="0.25">
      <c r="A193" s="226"/>
      <c r="B193" s="226"/>
      <c r="C193" s="226"/>
      <c r="D193" s="226"/>
      <c r="E193" s="6" t="s">
        <v>395</v>
      </c>
      <c r="F193" s="6" t="s">
        <v>396</v>
      </c>
      <c r="G193" s="31">
        <v>0</v>
      </c>
      <c r="H193" s="31"/>
      <c r="I193" s="31">
        <f t="shared" si="7"/>
        <v>0</v>
      </c>
    </row>
    <row r="194" spans="1:9" s="4" customFormat="1" x14ac:dyDescent="0.25">
      <c r="A194" s="226"/>
      <c r="B194" s="226"/>
      <c r="C194" s="19" t="s">
        <v>397</v>
      </c>
      <c r="D194" s="19" t="s">
        <v>398</v>
      </c>
      <c r="E194" s="6" t="s">
        <v>399</v>
      </c>
      <c r="F194" s="6" t="s">
        <v>398</v>
      </c>
      <c r="G194" s="31">
        <v>451604</v>
      </c>
      <c r="H194" s="31"/>
      <c r="I194" s="31">
        <f t="shared" si="7"/>
        <v>451604</v>
      </c>
    </row>
    <row r="195" spans="1:9" s="4" customFormat="1" x14ac:dyDescent="0.25">
      <c r="A195" s="226"/>
      <c r="B195" s="226"/>
      <c r="C195" s="226" t="s">
        <v>400</v>
      </c>
      <c r="D195" s="226" t="s">
        <v>401</v>
      </c>
      <c r="E195" s="6" t="s">
        <v>402</v>
      </c>
      <c r="F195" s="6" t="s">
        <v>403</v>
      </c>
      <c r="G195" s="31">
        <v>35549</v>
      </c>
      <c r="H195" s="31"/>
      <c r="I195" s="31">
        <f t="shared" si="7"/>
        <v>35549</v>
      </c>
    </row>
    <row r="196" spans="1:9" s="4" customFormat="1" x14ac:dyDescent="0.25">
      <c r="A196" s="226"/>
      <c r="B196" s="226"/>
      <c r="C196" s="226"/>
      <c r="D196" s="226"/>
      <c r="E196" s="6" t="s">
        <v>404</v>
      </c>
      <c r="F196" s="6" t="s">
        <v>405</v>
      </c>
      <c r="G196" s="31">
        <v>226931</v>
      </c>
      <c r="H196" s="31">
        <v>3550</v>
      </c>
      <c r="I196" s="31">
        <f t="shared" si="7"/>
        <v>230481</v>
      </c>
    </row>
    <row r="197" spans="1:9" s="4" customFormat="1" x14ac:dyDescent="0.25">
      <c r="A197" s="226"/>
      <c r="B197" s="226"/>
      <c r="C197" s="226"/>
      <c r="D197" s="226"/>
      <c r="E197" s="6" t="s">
        <v>406</v>
      </c>
      <c r="F197" s="6" t="s">
        <v>407</v>
      </c>
      <c r="G197" s="31">
        <v>295304</v>
      </c>
      <c r="H197" s="31">
        <v>6408</v>
      </c>
      <c r="I197" s="31">
        <f t="shared" si="7"/>
        <v>301712</v>
      </c>
    </row>
    <row r="198" spans="1:9" s="4" customFormat="1" x14ac:dyDescent="0.25">
      <c r="A198" s="226" t="s">
        <v>408</v>
      </c>
      <c r="B198" s="226" t="s">
        <v>409</v>
      </c>
      <c r="C198" s="256" t="s">
        <v>7</v>
      </c>
      <c r="D198" s="257"/>
      <c r="E198" s="257"/>
      <c r="F198" s="258"/>
      <c r="G198" s="30">
        <f>SUM(G199:G231)</f>
        <v>5242824</v>
      </c>
      <c r="H198" s="30">
        <f>SUM(H199:H231)</f>
        <v>43396</v>
      </c>
      <c r="I198" s="30">
        <f>SUM(I199:I231)</f>
        <v>5286220</v>
      </c>
    </row>
    <row r="199" spans="1:9" s="4" customFormat="1" x14ac:dyDescent="0.25">
      <c r="A199" s="226"/>
      <c r="B199" s="226"/>
      <c r="C199" s="226" t="s">
        <v>410</v>
      </c>
      <c r="D199" s="226" t="s">
        <v>411</v>
      </c>
      <c r="E199" s="6" t="s">
        <v>412</v>
      </c>
      <c r="F199" s="6" t="s">
        <v>413</v>
      </c>
      <c r="G199" s="31">
        <v>649341</v>
      </c>
      <c r="H199" s="31">
        <v>-7425</v>
      </c>
      <c r="I199" s="31">
        <f t="shared" ref="I199:I231" si="8">G199+H199</f>
        <v>641916</v>
      </c>
    </row>
    <row r="200" spans="1:9" s="4" customFormat="1" x14ac:dyDescent="0.25">
      <c r="A200" s="226"/>
      <c r="B200" s="226"/>
      <c r="C200" s="226"/>
      <c r="D200" s="226"/>
      <c r="E200" s="6" t="s">
        <v>414</v>
      </c>
      <c r="F200" s="6" t="s">
        <v>415</v>
      </c>
      <c r="G200" s="31">
        <v>125602</v>
      </c>
      <c r="H200" s="31">
        <v>-130</v>
      </c>
      <c r="I200" s="31">
        <f t="shared" si="8"/>
        <v>125472</v>
      </c>
    </row>
    <row r="201" spans="1:9" s="4" customFormat="1" ht="31.5" x14ac:dyDescent="0.25">
      <c r="A201" s="226"/>
      <c r="B201" s="226"/>
      <c r="C201" s="226"/>
      <c r="D201" s="226"/>
      <c r="E201" s="6" t="s">
        <v>416</v>
      </c>
      <c r="F201" s="6" t="s">
        <v>417</v>
      </c>
      <c r="G201" s="31">
        <v>45997</v>
      </c>
      <c r="H201" s="31"/>
      <c r="I201" s="31">
        <f t="shared" si="8"/>
        <v>45997</v>
      </c>
    </row>
    <row r="202" spans="1:9" s="4" customFormat="1" ht="31.5" x14ac:dyDescent="0.25">
      <c r="A202" s="226"/>
      <c r="B202" s="226"/>
      <c r="C202" s="226"/>
      <c r="D202" s="226"/>
      <c r="E202" s="6" t="s">
        <v>418</v>
      </c>
      <c r="F202" s="6" t="s">
        <v>419</v>
      </c>
      <c r="G202" s="31">
        <v>3700</v>
      </c>
      <c r="H202" s="31"/>
      <c r="I202" s="31">
        <f t="shared" si="8"/>
        <v>3700</v>
      </c>
    </row>
    <row r="203" spans="1:9" s="4" customFormat="1" ht="31.5" x14ac:dyDescent="0.25">
      <c r="A203" s="226"/>
      <c r="B203" s="226"/>
      <c r="C203" s="226"/>
      <c r="D203" s="226"/>
      <c r="E203" s="6" t="s">
        <v>420</v>
      </c>
      <c r="F203" s="6" t="s">
        <v>421</v>
      </c>
      <c r="G203" s="31">
        <v>3200</v>
      </c>
      <c r="H203" s="31"/>
      <c r="I203" s="31">
        <f t="shared" si="8"/>
        <v>3200</v>
      </c>
    </row>
    <row r="204" spans="1:9" s="4" customFormat="1" x14ac:dyDescent="0.25">
      <c r="A204" s="226"/>
      <c r="B204" s="226"/>
      <c r="C204" s="226" t="s">
        <v>422</v>
      </c>
      <c r="D204" s="226" t="s">
        <v>423</v>
      </c>
      <c r="E204" s="6" t="s">
        <v>424</v>
      </c>
      <c r="F204" s="6" t="s">
        <v>425</v>
      </c>
      <c r="G204" s="31">
        <v>298367</v>
      </c>
      <c r="H204" s="31">
        <v>24744</v>
      </c>
      <c r="I204" s="31">
        <f t="shared" si="8"/>
        <v>323111</v>
      </c>
    </row>
    <row r="205" spans="1:9" s="4" customFormat="1" x14ac:dyDescent="0.25">
      <c r="A205" s="226"/>
      <c r="B205" s="226"/>
      <c r="C205" s="226"/>
      <c r="D205" s="226"/>
      <c r="E205" s="6" t="s">
        <v>426</v>
      </c>
      <c r="F205" s="6" t="s">
        <v>427</v>
      </c>
      <c r="G205" s="31">
        <v>24658</v>
      </c>
      <c r="H205" s="31"/>
      <c r="I205" s="31">
        <f t="shared" si="8"/>
        <v>24658</v>
      </c>
    </row>
    <row r="206" spans="1:9" s="4" customFormat="1" x14ac:dyDescent="0.25">
      <c r="A206" s="226"/>
      <c r="B206" s="226"/>
      <c r="C206" s="226"/>
      <c r="D206" s="226"/>
      <c r="E206" s="6" t="s">
        <v>428</v>
      </c>
      <c r="F206" s="6" t="s">
        <v>429</v>
      </c>
      <c r="G206" s="31">
        <v>52190</v>
      </c>
      <c r="H206" s="31"/>
      <c r="I206" s="31">
        <f t="shared" si="8"/>
        <v>52190</v>
      </c>
    </row>
    <row r="207" spans="1:9" s="4" customFormat="1" x14ac:dyDescent="0.25">
      <c r="A207" s="226"/>
      <c r="B207" s="226"/>
      <c r="C207" s="226"/>
      <c r="D207" s="226"/>
      <c r="E207" s="6" t="s">
        <v>430</v>
      </c>
      <c r="F207" s="6" t="s">
        <v>431</v>
      </c>
      <c r="G207" s="31">
        <v>22311</v>
      </c>
      <c r="H207" s="31"/>
      <c r="I207" s="31">
        <f t="shared" si="8"/>
        <v>22311</v>
      </c>
    </row>
    <row r="208" spans="1:9" s="4" customFormat="1" x14ac:dyDescent="0.25">
      <c r="A208" s="226"/>
      <c r="B208" s="226"/>
      <c r="C208" s="226"/>
      <c r="D208" s="226"/>
      <c r="E208" s="6" t="s">
        <v>432</v>
      </c>
      <c r="F208" s="6" t="s">
        <v>433</v>
      </c>
      <c r="G208" s="31">
        <v>24353</v>
      </c>
      <c r="H208" s="31"/>
      <c r="I208" s="31">
        <f t="shared" si="8"/>
        <v>24353</v>
      </c>
    </row>
    <row r="209" spans="1:9" s="4" customFormat="1" x14ac:dyDescent="0.25">
      <c r="A209" s="226"/>
      <c r="B209" s="226"/>
      <c r="C209" s="226"/>
      <c r="D209" s="226"/>
      <c r="E209" s="6" t="s">
        <v>434</v>
      </c>
      <c r="F209" s="6" t="s">
        <v>435</v>
      </c>
      <c r="G209" s="31">
        <v>58696</v>
      </c>
      <c r="H209" s="31">
        <v>-9020</v>
      </c>
      <c r="I209" s="31">
        <f t="shared" si="8"/>
        <v>49676</v>
      </c>
    </row>
    <row r="210" spans="1:9" s="4" customFormat="1" x14ac:dyDescent="0.25">
      <c r="A210" s="226"/>
      <c r="B210" s="226"/>
      <c r="C210" s="226"/>
      <c r="D210" s="226"/>
      <c r="E210" s="6" t="s">
        <v>436</v>
      </c>
      <c r="F210" s="6" t="s">
        <v>437</v>
      </c>
      <c r="G210" s="31">
        <v>17006</v>
      </c>
      <c r="H210" s="31"/>
      <c r="I210" s="31">
        <f t="shared" si="8"/>
        <v>17006</v>
      </c>
    </row>
    <row r="211" spans="1:9" s="4" customFormat="1" x14ac:dyDescent="0.25">
      <c r="A211" s="226"/>
      <c r="B211" s="226"/>
      <c r="C211" s="226"/>
      <c r="D211" s="226"/>
      <c r="E211" s="6" t="s">
        <v>438</v>
      </c>
      <c r="F211" s="6" t="s">
        <v>439</v>
      </c>
      <c r="G211" s="31">
        <v>65416</v>
      </c>
      <c r="H211" s="31"/>
      <c r="I211" s="31">
        <f t="shared" si="8"/>
        <v>65416</v>
      </c>
    </row>
    <row r="212" spans="1:9" s="4" customFormat="1" x14ac:dyDescent="0.25">
      <c r="A212" s="226"/>
      <c r="B212" s="226"/>
      <c r="C212" s="226"/>
      <c r="D212" s="226"/>
      <c r="E212" s="6" t="s">
        <v>440</v>
      </c>
      <c r="F212" s="6" t="s">
        <v>441</v>
      </c>
      <c r="G212" s="31">
        <v>30623</v>
      </c>
      <c r="H212" s="31"/>
      <c r="I212" s="31">
        <f t="shared" si="8"/>
        <v>30623</v>
      </c>
    </row>
    <row r="213" spans="1:9" s="4" customFormat="1" x14ac:dyDescent="0.25">
      <c r="A213" s="226"/>
      <c r="B213" s="226"/>
      <c r="C213" s="226"/>
      <c r="D213" s="226"/>
      <c r="E213" s="6" t="s">
        <v>442</v>
      </c>
      <c r="F213" s="6" t="s">
        <v>443</v>
      </c>
      <c r="G213" s="31">
        <v>70811</v>
      </c>
      <c r="H213" s="56">
        <v>-1000</v>
      </c>
      <c r="I213" s="31">
        <f t="shared" si="8"/>
        <v>69811</v>
      </c>
    </row>
    <row r="214" spans="1:9" s="4" customFormat="1" x14ac:dyDescent="0.25">
      <c r="A214" s="226"/>
      <c r="B214" s="226"/>
      <c r="C214" s="226"/>
      <c r="D214" s="226"/>
      <c r="E214" s="6" t="s">
        <v>444</v>
      </c>
      <c r="F214" s="6" t="s">
        <v>445</v>
      </c>
      <c r="G214" s="31">
        <v>21112</v>
      </c>
      <c r="H214" s="31"/>
      <c r="I214" s="31">
        <f t="shared" si="8"/>
        <v>21112</v>
      </c>
    </row>
    <row r="215" spans="1:9" s="4" customFormat="1" ht="31.5" x14ac:dyDescent="0.25">
      <c r="A215" s="226"/>
      <c r="B215" s="226"/>
      <c r="C215" s="262" t="s">
        <v>446</v>
      </c>
      <c r="D215" s="262" t="s">
        <v>447</v>
      </c>
      <c r="E215" s="6">
        <v>8230</v>
      </c>
      <c r="F215" s="6" t="s">
        <v>448</v>
      </c>
      <c r="G215" s="31">
        <v>184491</v>
      </c>
      <c r="H215" s="31"/>
      <c r="I215" s="31">
        <f t="shared" si="8"/>
        <v>184491</v>
      </c>
    </row>
    <row r="216" spans="1:9" s="4" customFormat="1" x14ac:dyDescent="0.25">
      <c r="A216" s="226"/>
      <c r="B216" s="226"/>
      <c r="C216" s="263"/>
      <c r="D216" s="263"/>
      <c r="E216" s="6" t="s">
        <v>449</v>
      </c>
      <c r="F216" s="6" t="s">
        <v>450</v>
      </c>
      <c r="G216" s="31">
        <v>1225988</v>
      </c>
      <c r="H216" s="31">
        <v>62441</v>
      </c>
      <c r="I216" s="31">
        <f t="shared" si="8"/>
        <v>1288429</v>
      </c>
    </row>
    <row r="217" spans="1:9" s="4" customFormat="1" x14ac:dyDescent="0.25">
      <c r="A217" s="226"/>
      <c r="B217" s="226"/>
      <c r="C217" s="263"/>
      <c r="D217" s="263"/>
      <c r="E217" s="6" t="s">
        <v>451</v>
      </c>
      <c r="F217" s="6" t="s">
        <v>452</v>
      </c>
      <c r="G217" s="31">
        <v>20520</v>
      </c>
      <c r="H217" s="31"/>
      <c r="I217" s="31">
        <f t="shared" si="8"/>
        <v>20520</v>
      </c>
    </row>
    <row r="218" spans="1:9" s="4" customFormat="1" x14ac:dyDescent="0.25">
      <c r="A218" s="226"/>
      <c r="B218" s="226"/>
      <c r="C218" s="263"/>
      <c r="D218" s="263"/>
      <c r="E218" s="6" t="s">
        <v>453</v>
      </c>
      <c r="F218" s="6" t="s">
        <v>454</v>
      </c>
      <c r="G218" s="31">
        <v>160048</v>
      </c>
      <c r="H218" s="31">
        <v>-3398</v>
      </c>
      <c r="I218" s="31">
        <f t="shared" si="8"/>
        <v>156650</v>
      </c>
    </row>
    <row r="219" spans="1:9" s="4" customFormat="1" x14ac:dyDescent="0.25">
      <c r="A219" s="226"/>
      <c r="B219" s="226"/>
      <c r="C219" s="263"/>
      <c r="D219" s="263"/>
      <c r="E219" s="6" t="s">
        <v>455</v>
      </c>
      <c r="F219" s="6" t="s">
        <v>456</v>
      </c>
      <c r="G219" s="31">
        <v>112545</v>
      </c>
      <c r="H219" s="31">
        <v>872</v>
      </c>
      <c r="I219" s="31">
        <f t="shared" si="8"/>
        <v>113417</v>
      </c>
    </row>
    <row r="220" spans="1:9" s="4" customFormat="1" x14ac:dyDescent="0.25">
      <c r="A220" s="226"/>
      <c r="B220" s="226"/>
      <c r="C220" s="263"/>
      <c r="D220" s="263"/>
      <c r="E220" s="6" t="s">
        <v>457</v>
      </c>
      <c r="F220" s="6" t="s">
        <v>458</v>
      </c>
      <c r="G220" s="31">
        <v>140836</v>
      </c>
      <c r="H220" s="31">
        <v>8164</v>
      </c>
      <c r="I220" s="31">
        <f t="shared" si="8"/>
        <v>149000</v>
      </c>
    </row>
    <row r="221" spans="1:9" s="4" customFormat="1" x14ac:dyDescent="0.25">
      <c r="A221" s="226"/>
      <c r="B221" s="226"/>
      <c r="C221" s="263"/>
      <c r="D221" s="263"/>
      <c r="E221" s="6" t="s">
        <v>459</v>
      </c>
      <c r="F221" s="6" t="s">
        <v>1060</v>
      </c>
      <c r="G221" s="31">
        <v>58061</v>
      </c>
      <c r="H221" s="31"/>
      <c r="I221" s="31">
        <f t="shared" si="8"/>
        <v>58061</v>
      </c>
    </row>
    <row r="222" spans="1:9" s="4" customFormat="1" x14ac:dyDescent="0.25">
      <c r="A222" s="226"/>
      <c r="B222" s="226"/>
      <c r="C222" s="263"/>
      <c r="D222" s="263"/>
      <c r="E222" s="6" t="s">
        <v>460</v>
      </c>
      <c r="F222" s="6" t="s">
        <v>461</v>
      </c>
      <c r="G222" s="31">
        <v>545001</v>
      </c>
      <c r="H222" s="31"/>
      <c r="I222" s="31">
        <f t="shared" si="8"/>
        <v>545001</v>
      </c>
    </row>
    <row r="223" spans="1:9" s="4" customFormat="1" x14ac:dyDescent="0.25">
      <c r="A223" s="226"/>
      <c r="B223" s="226"/>
      <c r="C223" s="263"/>
      <c r="D223" s="263"/>
      <c r="E223" s="6">
        <v>82381</v>
      </c>
      <c r="F223" s="6" t="s">
        <v>462</v>
      </c>
      <c r="G223" s="31">
        <v>80543</v>
      </c>
      <c r="H223" s="31"/>
      <c r="I223" s="31">
        <f t="shared" si="8"/>
        <v>80543</v>
      </c>
    </row>
    <row r="224" spans="1:9" s="4" customFormat="1" x14ac:dyDescent="0.25">
      <c r="A224" s="226"/>
      <c r="B224" s="226"/>
      <c r="C224" s="263"/>
      <c r="D224" s="263"/>
      <c r="E224" s="6" t="s">
        <v>463</v>
      </c>
      <c r="F224" s="6" t="s">
        <v>464</v>
      </c>
      <c r="G224" s="31">
        <v>311450</v>
      </c>
      <c r="H224" s="31"/>
      <c r="I224" s="31">
        <f t="shared" si="8"/>
        <v>311450</v>
      </c>
    </row>
    <row r="225" spans="1:9" s="4" customFormat="1" x14ac:dyDescent="0.25">
      <c r="A225" s="226"/>
      <c r="B225" s="226"/>
      <c r="C225" s="263"/>
      <c r="D225" s="263"/>
      <c r="E225" s="6">
        <v>823901</v>
      </c>
      <c r="F225" s="6" t="s">
        <v>465</v>
      </c>
      <c r="G225" s="31">
        <v>8826</v>
      </c>
      <c r="H225" s="31"/>
      <c r="I225" s="31">
        <f t="shared" si="8"/>
        <v>8826</v>
      </c>
    </row>
    <row r="226" spans="1:9" s="4" customFormat="1" x14ac:dyDescent="0.25">
      <c r="A226" s="226"/>
      <c r="B226" s="226"/>
      <c r="C226" s="263"/>
      <c r="D226" s="263"/>
      <c r="E226" s="6" t="s">
        <v>466</v>
      </c>
      <c r="F226" s="6" t="s">
        <v>467</v>
      </c>
      <c r="G226" s="31">
        <v>232316</v>
      </c>
      <c r="H226" s="31">
        <v>12886</v>
      </c>
      <c r="I226" s="31">
        <f t="shared" si="8"/>
        <v>245202</v>
      </c>
    </row>
    <row r="227" spans="1:9" s="4" customFormat="1" x14ac:dyDescent="0.25">
      <c r="A227" s="226"/>
      <c r="B227" s="226"/>
      <c r="C227" s="263"/>
      <c r="D227" s="263"/>
      <c r="E227" s="6" t="s">
        <v>468</v>
      </c>
      <c r="F227" s="6" t="s">
        <v>469</v>
      </c>
      <c r="G227" s="31">
        <v>105122</v>
      </c>
      <c r="H227" s="31"/>
      <c r="I227" s="31">
        <f t="shared" si="8"/>
        <v>105122</v>
      </c>
    </row>
    <row r="228" spans="1:9" s="4" customFormat="1" x14ac:dyDescent="0.25">
      <c r="A228" s="226"/>
      <c r="B228" s="226"/>
      <c r="C228" s="264"/>
      <c r="D228" s="264"/>
      <c r="E228" s="6" t="s">
        <v>470</v>
      </c>
      <c r="F228" s="6" t="s">
        <v>471</v>
      </c>
      <c r="G228" s="31">
        <v>443195</v>
      </c>
      <c r="H228" s="56">
        <v>-44738</v>
      </c>
      <c r="I228" s="31">
        <f t="shared" si="8"/>
        <v>398457</v>
      </c>
    </row>
    <row r="229" spans="1:9" s="4" customFormat="1" ht="31.5" x14ac:dyDescent="0.25">
      <c r="A229" s="226"/>
      <c r="B229" s="226"/>
      <c r="C229" s="267" t="s">
        <v>472</v>
      </c>
      <c r="D229" s="270" t="s">
        <v>473</v>
      </c>
      <c r="E229" s="6" t="s">
        <v>474</v>
      </c>
      <c r="F229" s="6" t="s">
        <v>475</v>
      </c>
      <c r="G229" s="31">
        <v>82499</v>
      </c>
      <c r="H229" s="31"/>
      <c r="I229" s="31">
        <f t="shared" si="8"/>
        <v>82499</v>
      </c>
    </row>
    <row r="230" spans="1:9" s="4" customFormat="1" ht="20.45" customHeight="1" x14ac:dyDescent="0.25">
      <c r="A230" s="226"/>
      <c r="B230" s="226"/>
      <c r="C230" s="268"/>
      <c r="D230" s="271"/>
      <c r="E230" s="6">
        <v>8611</v>
      </c>
      <c r="F230" s="6" t="s">
        <v>476</v>
      </c>
      <c r="G230" s="31">
        <v>0</v>
      </c>
      <c r="H230" s="31"/>
      <c r="I230" s="31">
        <f t="shared" si="8"/>
        <v>0</v>
      </c>
    </row>
    <row r="231" spans="1:9" s="4" customFormat="1" ht="20.45" customHeight="1" x14ac:dyDescent="0.25">
      <c r="A231" s="19"/>
      <c r="B231" s="19"/>
      <c r="C231" s="269"/>
      <c r="D231" s="272"/>
      <c r="E231" s="6">
        <v>8616</v>
      </c>
      <c r="F231" s="6" t="s">
        <v>477</v>
      </c>
      <c r="G231" s="31">
        <v>18000</v>
      </c>
      <c r="H231" s="31"/>
      <c r="I231" s="31">
        <f t="shared" si="8"/>
        <v>18000</v>
      </c>
    </row>
    <row r="232" spans="1:9" s="4" customFormat="1" x14ac:dyDescent="0.25">
      <c r="A232" s="226" t="s">
        <v>478</v>
      </c>
      <c r="B232" s="226" t="s">
        <v>479</v>
      </c>
      <c r="C232" s="256" t="s">
        <v>7</v>
      </c>
      <c r="D232" s="257"/>
      <c r="E232" s="257"/>
      <c r="F232" s="258"/>
      <c r="G232" s="30">
        <f>SUM(G233:G300)</f>
        <v>39661593</v>
      </c>
      <c r="H232" s="30">
        <f>SUM(H233:H300)</f>
        <v>459516</v>
      </c>
      <c r="I232" s="30">
        <f>SUM(I233:I300)</f>
        <v>40121109</v>
      </c>
    </row>
    <row r="233" spans="1:9" s="4" customFormat="1" x14ac:dyDescent="0.25">
      <c r="A233" s="226"/>
      <c r="B233" s="226"/>
      <c r="C233" s="226" t="s">
        <v>480</v>
      </c>
      <c r="D233" s="226" t="s">
        <v>481</v>
      </c>
      <c r="E233" s="6" t="s">
        <v>482</v>
      </c>
      <c r="F233" s="6" t="s">
        <v>483</v>
      </c>
      <c r="G233" s="31">
        <v>1125843</v>
      </c>
      <c r="H233" s="31">
        <v>-6870</v>
      </c>
      <c r="I233" s="31">
        <f t="shared" ref="I233:I264" si="9">G233+H233</f>
        <v>1118973</v>
      </c>
    </row>
    <row r="234" spans="1:9" s="4" customFormat="1" x14ac:dyDescent="0.25">
      <c r="A234" s="226"/>
      <c r="B234" s="226"/>
      <c r="C234" s="226"/>
      <c r="D234" s="226"/>
      <c r="E234" s="6" t="s">
        <v>484</v>
      </c>
      <c r="F234" s="6" t="s">
        <v>485</v>
      </c>
      <c r="G234" s="31">
        <v>675671</v>
      </c>
      <c r="H234" s="31"/>
      <c r="I234" s="31">
        <f t="shared" si="9"/>
        <v>675671</v>
      </c>
    </row>
    <row r="235" spans="1:9" s="4" customFormat="1" x14ac:dyDescent="0.25">
      <c r="A235" s="226"/>
      <c r="B235" s="226"/>
      <c r="C235" s="226"/>
      <c r="D235" s="226"/>
      <c r="E235" s="6" t="s">
        <v>486</v>
      </c>
      <c r="F235" s="6" t="s">
        <v>487</v>
      </c>
      <c r="G235" s="31">
        <v>985403</v>
      </c>
      <c r="H235" s="31">
        <v>13951</v>
      </c>
      <c r="I235" s="31">
        <f t="shared" si="9"/>
        <v>999354</v>
      </c>
    </row>
    <row r="236" spans="1:9" s="4" customFormat="1" x14ac:dyDescent="0.25">
      <c r="A236" s="226"/>
      <c r="B236" s="226"/>
      <c r="C236" s="226"/>
      <c r="D236" s="226"/>
      <c r="E236" s="6" t="s">
        <v>488</v>
      </c>
      <c r="F236" s="6" t="s">
        <v>489</v>
      </c>
      <c r="G236" s="31">
        <v>892000</v>
      </c>
      <c r="H236" s="31"/>
      <c r="I236" s="31">
        <f t="shared" si="9"/>
        <v>892000</v>
      </c>
    </row>
    <row r="237" spans="1:9" s="4" customFormat="1" x14ac:dyDescent="0.25">
      <c r="A237" s="226"/>
      <c r="B237" s="226"/>
      <c r="C237" s="226"/>
      <c r="D237" s="226"/>
      <c r="E237" s="6" t="s">
        <v>490</v>
      </c>
      <c r="F237" s="6" t="s">
        <v>1061</v>
      </c>
      <c r="G237" s="31">
        <v>639928</v>
      </c>
      <c r="H237" s="31"/>
      <c r="I237" s="31">
        <f t="shared" si="9"/>
        <v>639928</v>
      </c>
    </row>
    <row r="238" spans="1:9" s="4" customFormat="1" x14ac:dyDescent="0.25">
      <c r="A238" s="226"/>
      <c r="B238" s="226"/>
      <c r="C238" s="226"/>
      <c r="D238" s="226"/>
      <c r="E238" s="6" t="s">
        <v>491</v>
      </c>
      <c r="F238" s="6" t="s">
        <v>492</v>
      </c>
      <c r="G238" s="31">
        <v>485104</v>
      </c>
      <c r="H238" s="31">
        <v>-31</v>
      </c>
      <c r="I238" s="31">
        <f t="shared" si="9"/>
        <v>485073</v>
      </c>
    </row>
    <row r="239" spans="1:9" s="4" customFormat="1" x14ac:dyDescent="0.25">
      <c r="A239" s="226"/>
      <c r="B239" s="226"/>
      <c r="C239" s="226"/>
      <c r="D239" s="226"/>
      <c r="E239" s="6" t="s">
        <v>493</v>
      </c>
      <c r="F239" s="6" t="s">
        <v>494</v>
      </c>
      <c r="G239" s="31">
        <v>655349</v>
      </c>
      <c r="H239" s="31">
        <v>2560</v>
      </c>
      <c r="I239" s="31">
        <f t="shared" si="9"/>
        <v>657909</v>
      </c>
    </row>
    <row r="240" spans="1:9" s="4" customFormat="1" x14ac:dyDescent="0.25">
      <c r="A240" s="226"/>
      <c r="B240" s="226"/>
      <c r="C240" s="226"/>
      <c r="D240" s="226"/>
      <c r="E240" s="6" t="s">
        <v>495</v>
      </c>
      <c r="F240" s="6" t="s">
        <v>496</v>
      </c>
      <c r="G240" s="31">
        <v>1118015</v>
      </c>
      <c r="H240" s="31">
        <v>-13951</v>
      </c>
      <c r="I240" s="31">
        <f t="shared" si="9"/>
        <v>1104064</v>
      </c>
    </row>
    <row r="241" spans="1:9" s="4" customFormat="1" x14ac:dyDescent="0.25">
      <c r="A241" s="226"/>
      <c r="B241" s="226"/>
      <c r="C241" s="226"/>
      <c r="D241" s="226"/>
      <c r="E241" s="6" t="s">
        <v>497</v>
      </c>
      <c r="F241" s="6" t="s">
        <v>498</v>
      </c>
      <c r="G241" s="31">
        <v>782610</v>
      </c>
      <c r="H241" s="31"/>
      <c r="I241" s="31">
        <f t="shared" si="9"/>
        <v>782610</v>
      </c>
    </row>
    <row r="242" spans="1:9" s="4" customFormat="1" x14ac:dyDescent="0.25">
      <c r="A242" s="226"/>
      <c r="B242" s="226"/>
      <c r="C242" s="226"/>
      <c r="D242" s="226"/>
      <c r="E242" s="6" t="s">
        <v>499</v>
      </c>
      <c r="F242" s="6" t="s">
        <v>500</v>
      </c>
      <c r="G242" s="31">
        <v>1270405</v>
      </c>
      <c r="H242" s="31"/>
      <c r="I242" s="31">
        <f t="shared" si="9"/>
        <v>1270405</v>
      </c>
    </row>
    <row r="243" spans="1:9" s="4" customFormat="1" x14ac:dyDescent="0.25">
      <c r="A243" s="226"/>
      <c r="B243" s="226"/>
      <c r="C243" s="226"/>
      <c r="D243" s="226"/>
      <c r="E243" s="6" t="s">
        <v>501</v>
      </c>
      <c r="F243" s="6" t="s">
        <v>502</v>
      </c>
      <c r="G243" s="31">
        <v>787773</v>
      </c>
      <c r="H243" s="31">
        <v>-10789</v>
      </c>
      <c r="I243" s="31">
        <f t="shared" si="9"/>
        <v>776984</v>
      </c>
    </row>
    <row r="244" spans="1:9" s="4" customFormat="1" x14ac:dyDescent="0.25">
      <c r="A244" s="226"/>
      <c r="B244" s="226"/>
      <c r="C244" s="226"/>
      <c r="D244" s="226"/>
      <c r="E244" s="6" t="s">
        <v>503</v>
      </c>
      <c r="F244" s="6" t="s">
        <v>504</v>
      </c>
      <c r="G244" s="31">
        <v>494305</v>
      </c>
      <c r="H244" s="31">
        <v>7438</v>
      </c>
      <c r="I244" s="31">
        <f t="shared" si="9"/>
        <v>501743</v>
      </c>
    </row>
    <row r="245" spans="1:9" s="4" customFormat="1" x14ac:dyDescent="0.25">
      <c r="A245" s="226"/>
      <c r="B245" s="226"/>
      <c r="C245" s="226"/>
      <c r="D245" s="226"/>
      <c r="E245" s="6" t="s">
        <v>505</v>
      </c>
      <c r="F245" s="6" t="s">
        <v>506</v>
      </c>
      <c r="G245" s="31">
        <v>369969</v>
      </c>
      <c r="H245" s="31">
        <v>46243</v>
      </c>
      <c r="I245" s="31">
        <f t="shared" si="9"/>
        <v>416212</v>
      </c>
    </row>
    <row r="246" spans="1:9" s="4" customFormat="1" x14ac:dyDescent="0.25">
      <c r="A246" s="226"/>
      <c r="B246" s="226"/>
      <c r="C246" s="226"/>
      <c r="D246" s="226"/>
      <c r="E246" s="6" t="s">
        <v>507</v>
      </c>
      <c r="F246" s="6" t="s">
        <v>508</v>
      </c>
      <c r="G246" s="31">
        <v>148871</v>
      </c>
      <c r="H246" s="31"/>
      <c r="I246" s="31">
        <f t="shared" si="9"/>
        <v>148871</v>
      </c>
    </row>
    <row r="247" spans="1:9" s="4" customFormat="1" x14ac:dyDescent="0.25">
      <c r="A247" s="226"/>
      <c r="B247" s="226"/>
      <c r="C247" s="226"/>
      <c r="D247" s="226"/>
      <c r="E247" s="6" t="s">
        <v>509</v>
      </c>
      <c r="F247" s="6" t="s">
        <v>510</v>
      </c>
      <c r="G247" s="31">
        <v>138873</v>
      </c>
      <c r="H247" s="31"/>
      <c r="I247" s="31">
        <f t="shared" si="9"/>
        <v>138873</v>
      </c>
    </row>
    <row r="248" spans="1:9" s="4" customFormat="1" x14ac:dyDescent="0.25">
      <c r="A248" s="226"/>
      <c r="B248" s="226"/>
      <c r="C248" s="226"/>
      <c r="D248" s="226"/>
      <c r="E248" s="6">
        <v>9130</v>
      </c>
      <c r="F248" s="6" t="s">
        <v>511</v>
      </c>
      <c r="G248" s="31">
        <v>26300</v>
      </c>
      <c r="H248" s="31"/>
      <c r="I248" s="31">
        <f t="shared" si="9"/>
        <v>26300</v>
      </c>
    </row>
    <row r="249" spans="1:9" s="4" customFormat="1" x14ac:dyDescent="0.25">
      <c r="A249" s="226"/>
      <c r="B249" s="226"/>
      <c r="C249" s="226" t="s">
        <v>512</v>
      </c>
      <c r="D249" s="226" t="s">
        <v>513</v>
      </c>
      <c r="E249" s="6" t="s">
        <v>514</v>
      </c>
      <c r="F249" s="6" t="s">
        <v>515</v>
      </c>
      <c r="G249" s="31">
        <v>2739517</v>
      </c>
      <c r="H249" s="31">
        <v>28997</v>
      </c>
      <c r="I249" s="31">
        <f t="shared" si="9"/>
        <v>2768514</v>
      </c>
    </row>
    <row r="250" spans="1:9" s="4" customFormat="1" x14ac:dyDescent="0.25">
      <c r="A250" s="226"/>
      <c r="B250" s="226"/>
      <c r="C250" s="226"/>
      <c r="D250" s="226"/>
      <c r="E250" s="6" t="s">
        <v>516</v>
      </c>
      <c r="F250" s="6" t="s">
        <v>517</v>
      </c>
      <c r="G250" s="31">
        <v>1721697</v>
      </c>
      <c r="H250" s="31">
        <v>21826</v>
      </c>
      <c r="I250" s="31">
        <f t="shared" si="9"/>
        <v>1743523</v>
      </c>
    </row>
    <row r="251" spans="1:9" s="4" customFormat="1" x14ac:dyDescent="0.25">
      <c r="A251" s="226"/>
      <c r="B251" s="226"/>
      <c r="C251" s="226"/>
      <c r="D251" s="226"/>
      <c r="E251" s="6" t="s">
        <v>518</v>
      </c>
      <c r="F251" s="6" t="s">
        <v>519</v>
      </c>
      <c r="G251" s="31">
        <v>1872298</v>
      </c>
      <c r="H251" s="31">
        <v>57060</v>
      </c>
      <c r="I251" s="31">
        <f t="shared" si="9"/>
        <v>1929358</v>
      </c>
    </row>
    <row r="252" spans="1:9" s="4" customFormat="1" x14ac:dyDescent="0.25">
      <c r="A252" s="226"/>
      <c r="B252" s="226"/>
      <c r="C252" s="226"/>
      <c r="D252" s="226"/>
      <c r="E252" s="6" t="s">
        <v>520</v>
      </c>
      <c r="F252" s="6" t="s">
        <v>521</v>
      </c>
      <c r="G252" s="31">
        <v>4536706</v>
      </c>
      <c r="H252" s="31">
        <v>-8761</v>
      </c>
      <c r="I252" s="31">
        <f t="shared" si="9"/>
        <v>4527945</v>
      </c>
    </row>
    <row r="253" spans="1:9" s="4" customFormat="1" x14ac:dyDescent="0.25">
      <c r="A253" s="226"/>
      <c r="B253" s="226"/>
      <c r="C253" s="226"/>
      <c r="D253" s="226"/>
      <c r="E253" s="6" t="s">
        <v>522</v>
      </c>
      <c r="F253" s="6" t="s">
        <v>523</v>
      </c>
      <c r="G253" s="31">
        <v>1381441</v>
      </c>
      <c r="H253" s="31"/>
      <c r="I253" s="31">
        <f t="shared" si="9"/>
        <v>1381441</v>
      </c>
    </row>
    <row r="254" spans="1:9" s="4" customFormat="1" x14ac:dyDescent="0.25">
      <c r="A254" s="226"/>
      <c r="B254" s="226"/>
      <c r="C254" s="226"/>
      <c r="D254" s="226"/>
      <c r="E254" s="6" t="s">
        <v>524</v>
      </c>
      <c r="F254" s="6" t="s">
        <v>525</v>
      </c>
      <c r="G254" s="31">
        <v>15130</v>
      </c>
      <c r="H254" s="31"/>
      <c r="I254" s="31">
        <f t="shared" si="9"/>
        <v>15130</v>
      </c>
    </row>
    <row r="255" spans="1:9" s="4" customFormat="1" x14ac:dyDescent="0.25">
      <c r="A255" s="226"/>
      <c r="B255" s="226"/>
      <c r="C255" s="226"/>
      <c r="D255" s="226"/>
      <c r="E255" s="6" t="s">
        <v>526</v>
      </c>
      <c r="F255" s="6" t="s">
        <v>527</v>
      </c>
      <c r="G255" s="31">
        <v>688902</v>
      </c>
      <c r="H255" s="31">
        <v>-6211</v>
      </c>
      <c r="I255" s="31">
        <f t="shared" si="9"/>
        <v>682691</v>
      </c>
    </row>
    <row r="256" spans="1:9" s="4" customFormat="1" x14ac:dyDescent="0.25">
      <c r="A256" s="226"/>
      <c r="B256" s="226"/>
      <c r="C256" s="226"/>
      <c r="D256" s="226"/>
      <c r="E256" s="6" t="s">
        <v>528</v>
      </c>
      <c r="F256" s="6" t="s">
        <v>529</v>
      </c>
      <c r="G256" s="31">
        <v>1550083</v>
      </c>
      <c r="H256" s="31">
        <v>37348</v>
      </c>
      <c r="I256" s="31">
        <f t="shared" si="9"/>
        <v>1587431</v>
      </c>
    </row>
    <row r="257" spans="1:9" s="4" customFormat="1" x14ac:dyDescent="0.25">
      <c r="A257" s="226"/>
      <c r="B257" s="226"/>
      <c r="C257" s="226"/>
      <c r="D257" s="226"/>
      <c r="E257" s="6" t="s">
        <v>530</v>
      </c>
      <c r="F257" s="6" t="s">
        <v>531</v>
      </c>
      <c r="G257" s="31">
        <v>1181612</v>
      </c>
      <c r="H257" s="31">
        <v>38698</v>
      </c>
      <c r="I257" s="31">
        <f t="shared" si="9"/>
        <v>1220310</v>
      </c>
    </row>
    <row r="258" spans="1:9" s="4" customFormat="1" x14ac:dyDescent="0.25">
      <c r="A258" s="226"/>
      <c r="B258" s="226"/>
      <c r="C258" s="226"/>
      <c r="D258" s="226"/>
      <c r="E258" s="6" t="s">
        <v>532</v>
      </c>
      <c r="F258" s="6" t="s">
        <v>533</v>
      </c>
      <c r="G258" s="31">
        <v>1879822</v>
      </c>
      <c r="H258" s="31">
        <v>19031</v>
      </c>
      <c r="I258" s="31">
        <f t="shared" si="9"/>
        <v>1898853</v>
      </c>
    </row>
    <row r="259" spans="1:9" s="4" customFormat="1" x14ac:dyDescent="0.25">
      <c r="A259" s="226"/>
      <c r="B259" s="226"/>
      <c r="C259" s="226"/>
      <c r="D259" s="226"/>
      <c r="E259" s="6" t="s">
        <v>534</v>
      </c>
      <c r="F259" s="6" t="s">
        <v>535</v>
      </c>
      <c r="G259" s="31">
        <v>344669</v>
      </c>
      <c r="H259" s="31"/>
      <c r="I259" s="31">
        <f t="shared" si="9"/>
        <v>344669</v>
      </c>
    </row>
    <row r="260" spans="1:9" s="4" customFormat="1" x14ac:dyDescent="0.25">
      <c r="A260" s="226"/>
      <c r="B260" s="226"/>
      <c r="C260" s="226"/>
      <c r="D260" s="226"/>
      <c r="E260" s="6" t="s">
        <v>536</v>
      </c>
      <c r="F260" s="6" t="s">
        <v>537</v>
      </c>
      <c r="G260" s="31">
        <v>589235</v>
      </c>
      <c r="H260" s="31">
        <v>530</v>
      </c>
      <c r="I260" s="31">
        <f t="shared" si="9"/>
        <v>589765</v>
      </c>
    </row>
    <row r="261" spans="1:9" s="4" customFormat="1" x14ac:dyDescent="0.25">
      <c r="A261" s="226"/>
      <c r="B261" s="226"/>
      <c r="C261" s="226"/>
      <c r="D261" s="226"/>
      <c r="E261" s="6" t="s">
        <v>538</v>
      </c>
      <c r="F261" s="6" t="s">
        <v>539</v>
      </c>
      <c r="G261" s="31">
        <v>388940</v>
      </c>
      <c r="H261" s="31">
        <v>-39075</v>
      </c>
      <c r="I261" s="31">
        <f t="shared" si="9"/>
        <v>349865</v>
      </c>
    </row>
    <row r="262" spans="1:9" s="4" customFormat="1" x14ac:dyDescent="0.25">
      <c r="A262" s="226"/>
      <c r="B262" s="226"/>
      <c r="C262" s="226"/>
      <c r="D262" s="226"/>
      <c r="E262" s="6" t="s">
        <v>540</v>
      </c>
      <c r="F262" s="6" t="s">
        <v>541</v>
      </c>
      <c r="G262" s="31">
        <v>96002</v>
      </c>
      <c r="H262" s="31"/>
      <c r="I262" s="31">
        <f t="shared" si="9"/>
        <v>96002</v>
      </c>
    </row>
    <row r="263" spans="1:9" s="4" customFormat="1" x14ac:dyDescent="0.25">
      <c r="A263" s="226"/>
      <c r="B263" s="226"/>
      <c r="C263" s="226"/>
      <c r="D263" s="226"/>
      <c r="E263" s="6" t="s">
        <v>542</v>
      </c>
      <c r="F263" s="6" t="s">
        <v>543</v>
      </c>
      <c r="G263" s="31">
        <v>572091</v>
      </c>
      <c r="H263" s="31">
        <v>8998</v>
      </c>
      <c r="I263" s="31">
        <f t="shared" si="9"/>
        <v>581089</v>
      </c>
    </row>
    <row r="264" spans="1:9" s="4" customFormat="1" x14ac:dyDescent="0.25">
      <c r="A264" s="226"/>
      <c r="B264" s="226"/>
      <c r="C264" s="226"/>
      <c r="D264" s="226"/>
      <c r="E264" s="6">
        <v>9230</v>
      </c>
      <c r="F264" s="6" t="s">
        <v>544</v>
      </c>
      <c r="G264" s="31">
        <v>66555</v>
      </c>
      <c r="H264" s="31"/>
      <c r="I264" s="31">
        <f t="shared" si="9"/>
        <v>66555</v>
      </c>
    </row>
    <row r="265" spans="1:9" s="4" customFormat="1" x14ac:dyDescent="0.25">
      <c r="A265" s="226"/>
      <c r="B265" s="226"/>
      <c r="C265" s="226"/>
      <c r="D265" s="226"/>
      <c r="E265" s="6" t="s">
        <v>545</v>
      </c>
      <c r="F265" s="6" t="s">
        <v>546</v>
      </c>
      <c r="G265" s="31">
        <v>108728</v>
      </c>
      <c r="H265" s="31">
        <v>202180</v>
      </c>
      <c r="I265" s="31">
        <f t="shared" ref="I265:I297" si="10">G265+H265</f>
        <v>310908</v>
      </c>
    </row>
    <row r="266" spans="1:9" s="4" customFormat="1" x14ac:dyDescent="0.25">
      <c r="A266" s="226"/>
      <c r="B266" s="226"/>
      <c r="C266" s="226"/>
      <c r="D266" s="226"/>
      <c r="E266" s="6">
        <v>9232</v>
      </c>
      <c r="F266" s="6" t="s">
        <v>547</v>
      </c>
      <c r="G266" s="31">
        <v>44658</v>
      </c>
      <c r="H266" s="31"/>
      <c r="I266" s="31">
        <f t="shared" si="10"/>
        <v>44658</v>
      </c>
    </row>
    <row r="267" spans="1:9" s="4" customFormat="1" x14ac:dyDescent="0.25">
      <c r="A267" s="226"/>
      <c r="B267" s="226"/>
      <c r="C267" s="226" t="s">
        <v>548</v>
      </c>
      <c r="D267" s="226" t="s">
        <v>549</v>
      </c>
      <c r="E267" s="6" t="s">
        <v>208</v>
      </c>
      <c r="F267" s="6" t="s">
        <v>1062</v>
      </c>
      <c r="G267" s="31">
        <v>1301208</v>
      </c>
      <c r="H267" s="31">
        <v>33864</v>
      </c>
      <c r="I267" s="31">
        <f t="shared" si="10"/>
        <v>1335072</v>
      </c>
    </row>
    <row r="268" spans="1:9" s="4" customFormat="1" x14ac:dyDescent="0.25">
      <c r="A268" s="226"/>
      <c r="B268" s="226"/>
      <c r="C268" s="226"/>
      <c r="D268" s="226"/>
      <c r="E268" s="6" t="s">
        <v>550</v>
      </c>
      <c r="F268" s="6" t="s">
        <v>551</v>
      </c>
      <c r="G268" s="31">
        <v>265304</v>
      </c>
      <c r="H268" s="31">
        <v>9020</v>
      </c>
      <c r="I268" s="31">
        <f t="shared" si="10"/>
        <v>274324</v>
      </c>
    </row>
    <row r="269" spans="1:9" s="4" customFormat="1" x14ac:dyDescent="0.25">
      <c r="A269" s="226"/>
      <c r="B269" s="226"/>
      <c r="C269" s="226"/>
      <c r="D269" s="226"/>
      <c r="E269" s="6" t="s">
        <v>210</v>
      </c>
      <c r="F269" s="6" t="s">
        <v>552</v>
      </c>
      <c r="G269" s="31">
        <v>651661</v>
      </c>
      <c r="H269" s="31">
        <v>11807</v>
      </c>
      <c r="I269" s="31">
        <f t="shared" si="10"/>
        <v>663468</v>
      </c>
    </row>
    <row r="270" spans="1:9" s="4" customFormat="1" x14ac:dyDescent="0.25">
      <c r="A270" s="226"/>
      <c r="B270" s="226"/>
      <c r="C270" s="226"/>
      <c r="D270" s="226"/>
      <c r="E270" s="6" t="s">
        <v>553</v>
      </c>
      <c r="F270" s="6" t="s">
        <v>554</v>
      </c>
      <c r="G270" s="31">
        <v>1605593</v>
      </c>
      <c r="H270" s="31">
        <v>-14344</v>
      </c>
      <c r="I270" s="31">
        <f t="shared" si="10"/>
        <v>1591249</v>
      </c>
    </row>
    <row r="271" spans="1:9" s="4" customFormat="1" x14ac:dyDescent="0.25">
      <c r="A271" s="226"/>
      <c r="B271" s="226"/>
      <c r="C271" s="226"/>
      <c r="D271" s="226"/>
      <c r="E271" s="6" t="s">
        <v>555</v>
      </c>
      <c r="F271" s="6" t="s">
        <v>556</v>
      </c>
      <c r="G271" s="31">
        <v>258802</v>
      </c>
      <c r="H271" s="31">
        <v>3422</v>
      </c>
      <c r="I271" s="31">
        <f t="shared" si="10"/>
        <v>262224</v>
      </c>
    </row>
    <row r="272" spans="1:9" s="4" customFormat="1" x14ac:dyDescent="0.25">
      <c r="A272" s="226"/>
      <c r="B272" s="226"/>
      <c r="C272" s="226"/>
      <c r="D272" s="226"/>
      <c r="E272" s="6" t="s">
        <v>212</v>
      </c>
      <c r="F272" s="6" t="s">
        <v>557</v>
      </c>
      <c r="G272" s="31">
        <v>376817</v>
      </c>
      <c r="H272" s="31">
        <v>8270</v>
      </c>
      <c r="I272" s="31">
        <f t="shared" si="10"/>
        <v>385087</v>
      </c>
    </row>
    <row r="273" spans="1:9" s="4" customFormat="1" x14ac:dyDescent="0.25">
      <c r="A273" s="226"/>
      <c r="B273" s="226"/>
      <c r="C273" s="226"/>
      <c r="D273" s="226"/>
      <c r="E273" s="6" t="s">
        <v>558</v>
      </c>
      <c r="F273" s="6" t="s">
        <v>559</v>
      </c>
      <c r="G273" s="31">
        <v>87764</v>
      </c>
      <c r="H273" s="31"/>
      <c r="I273" s="31">
        <f t="shared" si="10"/>
        <v>87764</v>
      </c>
    </row>
    <row r="274" spans="1:9" s="4" customFormat="1" ht="31.5" x14ac:dyDescent="0.25">
      <c r="A274" s="226"/>
      <c r="B274" s="226"/>
      <c r="C274" s="19" t="s">
        <v>560</v>
      </c>
      <c r="D274" s="19" t="s">
        <v>561</v>
      </c>
      <c r="E274" s="6">
        <v>9610</v>
      </c>
      <c r="F274" s="6" t="s">
        <v>562</v>
      </c>
      <c r="G274" s="31">
        <v>906562</v>
      </c>
      <c r="H274" s="31">
        <v>50000</v>
      </c>
      <c r="I274" s="31">
        <f t="shared" si="10"/>
        <v>956562</v>
      </c>
    </row>
    <row r="275" spans="1:9" s="4" customFormat="1" ht="15" customHeight="1" x14ac:dyDescent="0.25">
      <c r="A275" s="226"/>
      <c r="B275" s="226"/>
      <c r="C275" s="262" t="s">
        <v>563</v>
      </c>
      <c r="D275" s="262" t="s">
        <v>564</v>
      </c>
      <c r="E275" s="6" t="s">
        <v>565</v>
      </c>
      <c r="F275" s="6" t="s">
        <v>566</v>
      </c>
      <c r="G275" s="31">
        <v>158589</v>
      </c>
      <c r="H275" s="31"/>
      <c r="I275" s="31">
        <f t="shared" si="10"/>
        <v>158589</v>
      </c>
    </row>
    <row r="276" spans="1:9" s="4" customFormat="1" x14ac:dyDescent="0.25">
      <c r="A276" s="226"/>
      <c r="B276" s="226"/>
      <c r="C276" s="263"/>
      <c r="D276" s="263"/>
      <c r="E276" s="6" t="s">
        <v>567</v>
      </c>
      <c r="F276" s="6" t="s">
        <v>568</v>
      </c>
      <c r="G276" s="31">
        <v>78731</v>
      </c>
      <c r="H276" s="31"/>
      <c r="I276" s="31">
        <f t="shared" si="10"/>
        <v>78731</v>
      </c>
    </row>
    <row r="277" spans="1:9" s="4" customFormat="1" x14ac:dyDescent="0.25">
      <c r="A277" s="226"/>
      <c r="B277" s="226"/>
      <c r="C277" s="263"/>
      <c r="D277" s="263"/>
      <c r="E277" s="6" t="s">
        <v>569</v>
      </c>
      <c r="F277" s="6" t="s">
        <v>570</v>
      </c>
      <c r="G277" s="31">
        <v>143462</v>
      </c>
      <c r="H277" s="31"/>
      <c r="I277" s="31">
        <f t="shared" si="10"/>
        <v>143462</v>
      </c>
    </row>
    <row r="278" spans="1:9" s="4" customFormat="1" x14ac:dyDescent="0.25">
      <c r="A278" s="226"/>
      <c r="B278" s="226"/>
      <c r="C278" s="263"/>
      <c r="D278" s="263"/>
      <c r="E278" s="6" t="s">
        <v>571</v>
      </c>
      <c r="F278" s="6" t="s">
        <v>572</v>
      </c>
      <c r="G278" s="31">
        <v>92913</v>
      </c>
      <c r="H278" s="31"/>
      <c r="I278" s="31">
        <f t="shared" si="10"/>
        <v>92913</v>
      </c>
    </row>
    <row r="279" spans="1:9" s="4" customFormat="1" ht="31.5" x14ac:dyDescent="0.25">
      <c r="A279" s="226"/>
      <c r="B279" s="226"/>
      <c r="C279" s="263"/>
      <c r="D279" s="263"/>
      <c r="E279" s="6" t="s">
        <v>573</v>
      </c>
      <c r="F279" s="6" t="s">
        <v>574</v>
      </c>
      <c r="G279" s="31">
        <v>51349</v>
      </c>
      <c r="H279" s="31"/>
      <c r="I279" s="31">
        <f t="shared" si="10"/>
        <v>51349</v>
      </c>
    </row>
    <row r="280" spans="1:9" s="4" customFormat="1" x14ac:dyDescent="0.25">
      <c r="A280" s="226"/>
      <c r="B280" s="226"/>
      <c r="C280" s="263"/>
      <c r="D280" s="263"/>
      <c r="E280" s="6" t="s">
        <v>575</v>
      </c>
      <c r="F280" s="6" t="s">
        <v>576</v>
      </c>
      <c r="G280" s="31">
        <v>93546</v>
      </c>
      <c r="H280" s="31"/>
      <c r="I280" s="31">
        <f t="shared" si="10"/>
        <v>93546</v>
      </c>
    </row>
    <row r="281" spans="1:9" s="4" customFormat="1" x14ac:dyDescent="0.25">
      <c r="A281" s="226"/>
      <c r="B281" s="226"/>
      <c r="C281" s="263"/>
      <c r="D281" s="263"/>
      <c r="E281" s="6" t="s">
        <v>577</v>
      </c>
      <c r="F281" s="6" t="s">
        <v>578</v>
      </c>
      <c r="G281" s="31">
        <v>130204</v>
      </c>
      <c r="H281" s="31"/>
      <c r="I281" s="31">
        <f t="shared" si="10"/>
        <v>130204</v>
      </c>
    </row>
    <row r="282" spans="1:9" s="4" customFormat="1" x14ac:dyDescent="0.25">
      <c r="A282" s="226"/>
      <c r="B282" s="226"/>
      <c r="C282" s="263"/>
      <c r="D282" s="263"/>
      <c r="E282" s="6" t="s">
        <v>579</v>
      </c>
      <c r="F282" s="6" t="s">
        <v>580</v>
      </c>
      <c r="G282" s="31">
        <v>83000</v>
      </c>
      <c r="H282" s="31"/>
      <c r="I282" s="31">
        <f t="shared" si="10"/>
        <v>83000</v>
      </c>
    </row>
    <row r="283" spans="1:9" s="4" customFormat="1" x14ac:dyDescent="0.25">
      <c r="A283" s="226"/>
      <c r="B283" s="226"/>
      <c r="C283" s="263"/>
      <c r="D283" s="263"/>
      <c r="E283" s="6" t="s">
        <v>581</v>
      </c>
      <c r="F283" s="6" t="s">
        <v>582</v>
      </c>
      <c r="G283" s="31">
        <v>98201</v>
      </c>
      <c r="H283" s="31"/>
      <c r="I283" s="31">
        <f t="shared" si="10"/>
        <v>98201</v>
      </c>
    </row>
    <row r="284" spans="1:9" s="4" customFormat="1" x14ac:dyDescent="0.25">
      <c r="A284" s="226"/>
      <c r="B284" s="226"/>
      <c r="C284" s="263"/>
      <c r="D284" s="263"/>
      <c r="E284" s="6" t="s">
        <v>583</v>
      </c>
      <c r="F284" s="6" t="s">
        <v>584</v>
      </c>
      <c r="G284" s="31">
        <v>92000</v>
      </c>
      <c r="H284" s="31"/>
      <c r="I284" s="31">
        <f t="shared" si="10"/>
        <v>92000</v>
      </c>
    </row>
    <row r="285" spans="1:9" s="4" customFormat="1" x14ac:dyDescent="0.25">
      <c r="A285" s="226"/>
      <c r="B285" s="226"/>
      <c r="C285" s="263"/>
      <c r="D285" s="263"/>
      <c r="E285" s="6" t="s">
        <v>585</v>
      </c>
      <c r="F285" s="6" t="s">
        <v>586</v>
      </c>
      <c r="G285" s="31">
        <v>56776</v>
      </c>
      <c r="H285" s="31"/>
      <c r="I285" s="31">
        <f t="shared" si="10"/>
        <v>56776</v>
      </c>
    </row>
    <row r="286" spans="1:9" s="4" customFormat="1" ht="31.5" x14ac:dyDescent="0.25">
      <c r="A286" s="226"/>
      <c r="B286" s="226"/>
      <c r="C286" s="263"/>
      <c r="D286" s="263"/>
      <c r="E286" s="6" t="s">
        <v>587</v>
      </c>
      <c r="F286" s="6" t="s">
        <v>588</v>
      </c>
      <c r="G286" s="31">
        <v>35000</v>
      </c>
      <c r="H286" s="31"/>
      <c r="I286" s="31">
        <f t="shared" si="10"/>
        <v>35000</v>
      </c>
    </row>
    <row r="287" spans="1:9" s="4" customFormat="1" x14ac:dyDescent="0.25">
      <c r="A287" s="226"/>
      <c r="B287" s="226"/>
      <c r="C287" s="263"/>
      <c r="D287" s="263"/>
      <c r="E287" s="6" t="s">
        <v>589</v>
      </c>
      <c r="F287" s="6" t="s">
        <v>590</v>
      </c>
      <c r="G287" s="31">
        <v>130000</v>
      </c>
      <c r="H287" s="31"/>
      <c r="I287" s="31">
        <f t="shared" si="10"/>
        <v>130000</v>
      </c>
    </row>
    <row r="288" spans="1:9" s="4" customFormat="1" ht="31.5" x14ac:dyDescent="0.25">
      <c r="A288" s="226"/>
      <c r="B288" s="226"/>
      <c r="C288" s="263"/>
      <c r="D288" s="263"/>
      <c r="E288" s="6" t="s">
        <v>591</v>
      </c>
      <c r="F288" s="6" t="s">
        <v>592</v>
      </c>
      <c r="G288" s="31">
        <v>200999</v>
      </c>
      <c r="H288" s="31"/>
      <c r="I288" s="31">
        <f t="shared" si="10"/>
        <v>200999</v>
      </c>
    </row>
    <row r="289" spans="1:9" s="4" customFormat="1" x14ac:dyDescent="0.25">
      <c r="A289" s="226"/>
      <c r="B289" s="226"/>
      <c r="C289" s="263"/>
      <c r="D289" s="263"/>
      <c r="E289" s="6" t="s">
        <v>593</v>
      </c>
      <c r="F289" s="6" t="s">
        <v>594</v>
      </c>
      <c r="G289" s="31">
        <v>197193</v>
      </c>
      <c r="H289" s="31"/>
      <c r="I289" s="31">
        <f t="shared" si="10"/>
        <v>197193</v>
      </c>
    </row>
    <row r="290" spans="1:9" s="4" customFormat="1" ht="31.5" x14ac:dyDescent="0.25">
      <c r="A290" s="226"/>
      <c r="B290" s="226"/>
      <c r="C290" s="263"/>
      <c r="D290" s="263"/>
      <c r="E290" s="6" t="s">
        <v>595</v>
      </c>
      <c r="F290" s="6" t="s">
        <v>596</v>
      </c>
      <c r="G290" s="31">
        <v>338043</v>
      </c>
      <c r="H290" s="31"/>
      <c r="I290" s="31">
        <f t="shared" si="10"/>
        <v>338043</v>
      </c>
    </row>
    <row r="291" spans="1:9" s="4" customFormat="1" x14ac:dyDescent="0.25">
      <c r="A291" s="226"/>
      <c r="B291" s="226"/>
      <c r="C291" s="263"/>
      <c r="D291" s="263"/>
      <c r="E291" s="6" t="s">
        <v>597</v>
      </c>
      <c r="F291" s="6" t="s">
        <v>598</v>
      </c>
      <c r="G291" s="31">
        <v>80460</v>
      </c>
      <c r="H291" s="31"/>
      <c r="I291" s="31">
        <f t="shared" si="10"/>
        <v>80460</v>
      </c>
    </row>
    <row r="292" spans="1:9" s="4" customFormat="1" x14ac:dyDescent="0.25">
      <c r="A292" s="226"/>
      <c r="B292" s="226"/>
      <c r="C292" s="263"/>
      <c r="D292" s="263"/>
      <c r="E292" s="6" t="s">
        <v>599</v>
      </c>
      <c r="F292" s="6" t="s">
        <v>600</v>
      </c>
      <c r="G292" s="31">
        <v>45425</v>
      </c>
      <c r="H292" s="31"/>
      <c r="I292" s="31">
        <f t="shared" si="10"/>
        <v>45425</v>
      </c>
    </row>
    <row r="293" spans="1:9" s="4" customFormat="1" x14ac:dyDescent="0.25">
      <c r="A293" s="226"/>
      <c r="B293" s="226"/>
      <c r="C293" s="263"/>
      <c r="D293" s="263"/>
      <c r="E293" s="6" t="s">
        <v>601</v>
      </c>
      <c r="F293" s="6" t="s">
        <v>602</v>
      </c>
      <c r="G293" s="31">
        <v>119375</v>
      </c>
      <c r="H293" s="31"/>
      <c r="I293" s="31">
        <f t="shared" si="10"/>
        <v>119375</v>
      </c>
    </row>
    <row r="294" spans="1:9" s="4" customFormat="1" x14ac:dyDescent="0.25">
      <c r="A294" s="226"/>
      <c r="B294" s="226"/>
      <c r="C294" s="263"/>
      <c r="D294" s="263"/>
      <c r="E294" s="6" t="s">
        <v>603</v>
      </c>
      <c r="F294" s="6" t="s">
        <v>604</v>
      </c>
      <c r="G294" s="31">
        <v>125604</v>
      </c>
      <c r="H294" s="31"/>
      <c r="I294" s="31">
        <f t="shared" si="10"/>
        <v>125604</v>
      </c>
    </row>
    <row r="295" spans="1:9" s="4" customFormat="1" x14ac:dyDescent="0.25">
      <c r="A295" s="226"/>
      <c r="B295" s="226"/>
      <c r="C295" s="263"/>
      <c r="D295" s="263"/>
      <c r="E295" s="6" t="s">
        <v>605</v>
      </c>
      <c r="F295" s="6" t="s">
        <v>606</v>
      </c>
      <c r="G295" s="31">
        <v>164028</v>
      </c>
      <c r="H295" s="31"/>
      <c r="I295" s="31">
        <f t="shared" si="10"/>
        <v>164028</v>
      </c>
    </row>
    <row r="296" spans="1:9" s="4" customFormat="1" x14ac:dyDescent="0.25">
      <c r="A296" s="226"/>
      <c r="B296" s="226"/>
      <c r="C296" s="263"/>
      <c r="D296" s="263"/>
      <c r="E296" s="6" t="s">
        <v>607</v>
      </c>
      <c r="F296" s="6" t="s">
        <v>608</v>
      </c>
      <c r="G296" s="31">
        <v>70393</v>
      </c>
      <c r="H296" s="31"/>
      <c r="I296" s="31">
        <f t="shared" si="10"/>
        <v>70393</v>
      </c>
    </row>
    <row r="297" spans="1:9" s="4" customFormat="1" ht="31.5" x14ac:dyDescent="0.25">
      <c r="A297" s="226"/>
      <c r="B297" s="226"/>
      <c r="C297" s="264"/>
      <c r="D297" s="264"/>
      <c r="E297" s="6" t="s">
        <v>609</v>
      </c>
      <c r="F297" s="6" t="s">
        <v>610</v>
      </c>
      <c r="G297" s="31">
        <v>1660</v>
      </c>
      <c r="H297" s="31"/>
      <c r="I297" s="31">
        <f t="shared" si="10"/>
        <v>1660</v>
      </c>
    </row>
    <row r="298" spans="1:9" s="4" customFormat="1" ht="31.5" x14ac:dyDescent="0.25">
      <c r="A298" s="226"/>
      <c r="B298" s="226"/>
      <c r="C298" s="19" t="s">
        <v>611</v>
      </c>
      <c r="D298" s="19" t="s">
        <v>612</v>
      </c>
      <c r="E298" s="6">
        <v>9630</v>
      </c>
      <c r="F298" s="6" t="s">
        <v>613</v>
      </c>
      <c r="G298" s="31">
        <v>1470</v>
      </c>
      <c r="H298" s="31"/>
      <c r="I298" s="31">
        <f t="shared" ref="I298:I299" si="11">G298+H298</f>
        <v>1470</v>
      </c>
    </row>
    <row r="299" spans="1:9" s="4" customFormat="1" x14ac:dyDescent="0.25">
      <c r="A299" s="226"/>
      <c r="B299" s="226"/>
      <c r="C299" s="226" t="s">
        <v>614</v>
      </c>
      <c r="D299" s="226" t="s">
        <v>615</v>
      </c>
      <c r="E299" s="6" t="s">
        <v>616</v>
      </c>
      <c r="F299" s="6" t="s">
        <v>617</v>
      </c>
      <c r="G299" s="31">
        <v>1244956</v>
      </c>
      <c r="H299" s="31">
        <v>-41695</v>
      </c>
      <c r="I299" s="31">
        <f t="shared" si="11"/>
        <v>1203261</v>
      </c>
    </row>
    <row r="300" spans="1:9" s="4" customFormat="1" ht="0.6" customHeight="1" x14ac:dyDescent="0.25">
      <c r="A300" s="226"/>
      <c r="B300" s="226"/>
      <c r="C300" s="226"/>
      <c r="D300" s="226"/>
      <c r="E300" s="6" t="s">
        <v>618</v>
      </c>
      <c r="F300" s="6" t="s">
        <v>619</v>
      </c>
      <c r="G300" s="31"/>
      <c r="H300" s="31"/>
      <c r="I300" s="31"/>
    </row>
    <row r="301" spans="1:9" s="4" customFormat="1" x14ac:dyDescent="0.25">
      <c r="A301" s="226" t="s">
        <v>620</v>
      </c>
      <c r="B301" s="226" t="s">
        <v>621</v>
      </c>
      <c r="C301" s="256" t="s">
        <v>7</v>
      </c>
      <c r="D301" s="257"/>
      <c r="E301" s="257"/>
      <c r="F301" s="258"/>
      <c r="G301" s="30">
        <f>SUM(G302:G313)</f>
        <v>8159112</v>
      </c>
      <c r="H301" s="30">
        <f>SUM(H302:H313)</f>
        <v>2972</v>
      </c>
      <c r="I301" s="30">
        <f>SUM(I302:I313)</f>
        <v>8162084</v>
      </c>
    </row>
    <row r="302" spans="1:9" s="4" customFormat="1" x14ac:dyDescent="0.25">
      <c r="A302" s="226"/>
      <c r="B302" s="226"/>
      <c r="C302" s="226" t="s">
        <v>622</v>
      </c>
      <c r="D302" s="226" t="s">
        <v>623</v>
      </c>
      <c r="E302" s="6" t="s">
        <v>624</v>
      </c>
      <c r="F302" s="6" t="s">
        <v>625</v>
      </c>
      <c r="G302" s="31">
        <v>3354752</v>
      </c>
      <c r="H302" s="31">
        <v>2972</v>
      </c>
      <c r="I302" s="31">
        <f t="shared" ref="I302:I313" si="12">G302+H302</f>
        <v>3357724</v>
      </c>
    </row>
    <row r="303" spans="1:9" s="4" customFormat="1" hidden="1" x14ac:dyDescent="0.25">
      <c r="A303" s="226"/>
      <c r="B303" s="226"/>
      <c r="C303" s="226"/>
      <c r="D303" s="226"/>
      <c r="E303" s="6" t="s">
        <v>626</v>
      </c>
      <c r="F303" s="6" t="s">
        <v>627</v>
      </c>
      <c r="G303" s="31">
        <v>0</v>
      </c>
      <c r="H303" s="31"/>
      <c r="I303" s="31">
        <f t="shared" si="12"/>
        <v>0</v>
      </c>
    </row>
    <row r="304" spans="1:9" s="4" customFormat="1" x14ac:dyDescent="0.25">
      <c r="A304" s="226"/>
      <c r="B304" s="226"/>
      <c r="C304" s="226"/>
      <c r="D304" s="226"/>
      <c r="E304" s="6" t="s">
        <v>628</v>
      </c>
      <c r="F304" s="6" t="s">
        <v>629</v>
      </c>
      <c r="G304" s="31">
        <v>197478</v>
      </c>
      <c r="H304" s="31"/>
      <c r="I304" s="31">
        <f t="shared" si="12"/>
        <v>197478</v>
      </c>
    </row>
    <row r="305" spans="1:9" s="4" customFormat="1" x14ac:dyDescent="0.25">
      <c r="A305" s="226"/>
      <c r="B305" s="226"/>
      <c r="C305" s="226"/>
      <c r="D305" s="226"/>
      <c r="E305" s="6" t="s">
        <v>630</v>
      </c>
      <c r="F305" s="6" t="s">
        <v>631</v>
      </c>
      <c r="G305" s="31">
        <v>1227723</v>
      </c>
      <c r="H305" s="31"/>
      <c r="I305" s="31">
        <f t="shared" si="12"/>
        <v>1227723</v>
      </c>
    </row>
    <row r="306" spans="1:9" s="4" customFormat="1" ht="31.5" x14ac:dyDescent="0.25">
      <c r="A306" s="226"/>
      <c r="B306" s="226"/>
      <c r="C306" s="226"/>
      <c r="D306" s="226"/>
      <c r="E306" s="6" t="s">
        <v>632</v>
      </c>
      <c r="F306" s="6" t="s">
        <v>633</v>
      </c>
      <c r="G306" s="31">
        <v>1101135</v>
      </c>
      <c r="H306" s="31"/>
      <c r="I306" s="31">
        <f t="shared" si="12"/>
        <v>1101135</v>
      </c>
    </row>
    <row r="307" spans="1:9" s="4" customFormat="1" x14ac:dyDescent="0.25">
      <c r="A307" s="226"/>
      <c r="B307" s="226"/>
      <c r="C307" s="226"/>
      <c r="D307" s="226"/>
      <c r="E307" s="6" t="s">
        <v>634</v>
      </c>
      <c r="F307" s="6" t="s">
        <v>635</v>
      </c>
      <c r="G307" s="31">
        <v>17327</v>
      </c>
      <c r="H307" s="31"/>
      <c r="I307" s="31">
        <f t="shared" si="12"/>
        <v>17327</v>
      </c>
    </row>
    <row r="308" spans="1:9" s="4" customFormat="1" x14ac:dyDescent="0.25">
      <c r="A308" s="226"/>
      <c r="B308" s="226"/>
      <c r="C308" s="226"/>
      <c r="D308" s="226"/>
      <c r="E308" s="6" t="s">
        <v>636</v>
      </c>
      <c r="F308" s="6" t="s">
        <v>637</v>
      </c>
      <c r="G308" s="31">
        <v>380856</v>
      </c>
      <c r="H308" s="31"/>
      <c r="I308" s="31">
        <f t="shared" si="12"/>
        <v>380856</v>
      </c>
    </row>
    <row r="309" spans="1:9" s="4" customFormat="1" x14ac:dyDescent="0.25">
      <c r="A309" s="226"/>
      <c r="B309" s="226"/>
      <c r="C309" s="226"/>
      <c r="D309" s="226"/>
      <c r="E309" s="6" t="s">
        <v>638</v>
      </c>
      <c r="F309" s="6" t="s">
        <v>639</v>
      </c>
      <c r="G309" s="31">
        <v>95514</v>
      </c>
      <c r="H309" s="31">
        <v>-20000</v>
      </c>
      <c r="I309" s="31">
        <f t="shared" si="12"/>
        <v>75514</v>
      </c>
    </row>
    <row r="310" spans="1:9" s="4" customFormat="1" x14ac:dyDescent="0.25">
      <c r="A310" s="226"/>
      <c r="B310" s="226"/>
      <c r="C310" s="226"/>
      <c r="D310" s="226"/>
      <c r="E310" s="6" t="s">
        <v>640</v>
      </c>
      <c r="F310" s="6" t="s">
        <v>641</v>
      </c>
      <c r="G310" s="31">
        <v>398759</v>
      </c>
      <c r="H310" s="31">
        <v>20000</v>
      </c>
      <c r="I310" s="31">
        <f t="shared" si="12"/>
        <v>418759</v>
      </c>
    </row>
    <row r="311" spans="1:9" s="4" customFormat="1" x14ac:dyDescent="0.25">
      <c r="A311" s="226"/>
      <c r="B311" s="226"/>
      <c r="C311" s="226"/>
      <c r="D311" s="226"/>
      <c r="E311" s="6" t="s">
        <v>642</v>
      </c>
      <c r="F311" s="6" t="s">
        <v>643</v>
      </c>
      <c r="G311" s="31">
        <v>352231</v>
      </c>
      <c r="H311" s="31"/>
      <c r="I311" s="31">
        <f t="shared" si="12"/>
        <v>352231</v>
      </c>
    </row>
    <row r="312" spans="1:9" s="4" customFormat="1" hidden="1" x14ac:dyDescent="0.25">
      <c r="A312" s="226"/>
      <c r="B312" s="226"/>
      <c r="C312" s="226"/>
      <c r="D312" s="226"/>
      <c r="E312" s="6" t="s">
        <v>644</v>
      </c>
      <c r="F312" s="6" t="s">
        <v>645</v>
      </c>
      <c r="G312" s="31">
        <v>0</v>
      </c>
      <c r="H312" s="31"/>
      <c r="I312" s="31">
        <f t="shared" si="12"/>
        <v>0</v>
      </c>
    </row>
    <row r="313" spans="1:9" s="4" customFormat="1" x14ac:dyDescent="0.25">
      <c r="A313" s="226"/>
      <c r="B313" s="226"/>
      <c r="C313" s="226"/>
      <c r="D313" s="226"/>
      <c r="E313" s="6" t="s">
        <v>646</v>
      </c>
      <c r="F313" s="6" t="s">
        <v>647</v>
      </c>
      <c r="G313" s="31">
        <v>1033337</v>
      </c>
      <c r="H313" s="31"/>
      <c r="I313" s="31">
        <f t="shared" si="12"/>
        <v>1033337</v>
      </c>
    </row>
    <row r="314" spans="1:9" s="4" customFormat="1" x14ac:dyDescent="0.25">
      <c r="A314" s="226" t="s">
        <v>648</v>
      </c>
      <c r="B314" s="226" t="s">
        <v>649</v>
      </c>
      <c r="C314" s="256" t="s">
        <v>7</v>
      </c>
      <c r="D314" s="257"/>
      <c r="E314" s="257"/>
      <c r="F314" s="258"/>
      <c r="G314" s="30">
        <f>G315</f>
        <v>400891</v>
      </c>
      <c r="H314" s="30">
        <f>H315</f>
        <v>0</v>
      </c>
      <c r="I314" s="30">
        <f>I315</f>
        <v>400891</v>
      </c>
    </row>
    <row r="315" spans="1:9" s="4" customFormat="1" ht="31.5" x14ac:dyDescent="0.25">
      <c r="A315" s="226"/>
      <c r="B315" s="226"/>
      <c r="C315" s="19" t="s">
        <v>648</v>
      </c>
      <c r="D315" s="19" t="s">
        <v>649</v>
      </c>
      <c r="E315" s="6" t="s">
        <v>650</v>
      </c>
      <c r="F315" s="6" t="s">
        <v>651</v>
      </c>
      <c r="G315" s="31">
        <v>400891</v>
      </c>
      <c r="H315" s="31"/>
      <c r="I315" s="31">
        <f>G315+H315</f>
        <v>400891</v>
      </c>
    </row>
    <row r="316" spans="1:9" x14ac:dyDescent="0.25">
      <c r="A316" s="21"/>
      <c r="B316" s="18"/>
      <c r="C316" s="18"/>
      <c r="D316" s="18"/>
      <c r="E316" s="14"/>
      <c r="F316" s="13"/>
      <c r="G316" s="28"/>
    </row>
    <row r="317" spans="1:9" s="37" customFormat="1" ht="18" x14ac:dyDescent="0.25">
      <c r="A317" s="259" t="s">
        <v>652</v>
      </c>
      <c r="B317" s="260"/>
      <c r="C317" s="260"/>
      <c r="D317" s="260"/>
      <c r="E317" s="260"/>
      <c r="F317" s="260"/>
      <c r="G317" s="261"/>
      <c r="H317" s="54"/>
      <c r="I317" s="54"/>
    </row>
    <row r="318" spans="1:9" x14ac:dyDescent="0.25">
      <c r="A318" s="222" t="s">
        <v>653</v>
      </c>
      <c r="B318" s="223"/>
      <c r="C318" s="223"/>
      <c r="D318" s="223"/>
      <c r="E318" s="223"/>
      <c r="F318" s="224"/>
      <c r="G318" s="32">
        <v>2283508</v>
      </c>
      <c r="H318" s="62">
        <v>1272730</v>
      </c>
      <c r="I318" s="55">
        <f t="shared" ref="I318:I325" si="13">G318+H318</f>
        <v>3556238</v>
      </c>
    </row>
    <row r="319" spans="1:9" x14ac:dyDescent="0.25">
      <c r="A319" s="222" t="s">
        <v>654</v>
      </c>
      <c r="B319" s="223"/>
      <c r="C319" s="223"/>
      <c r="D319" s="223"/>
      <c r="E319" s="223"/>
      <c r="F319" s="224"/>
      <c r="G319" s="32">
        <v>3444576</v>
      </c>
      <c r="H319" s="62"/>
      <c r="I319" s="55">
        <f t="shared" si="13"/>
        <v>3444576</v>
      </c>
    </row>
    <row r="320" spans="1:9" x14ac:dyDescent="0.25">
      <c r="A320" s="222" t="s">
        <v>655</v>
      </c>
      <c r="B320" s="223"/>
      <c r="C320" s="223"/>
      <c r="D320" s="223"/>
      <c r="E320" s="223"/>
      <c r="F320" s="224"/>
      <c r="G320" s="32">
        <v>437239</v>
      </c>
      <c r="H320" s="62"/>
      <c r="I320" s="55">
        <f t="shared" si="13"/>
        <v>437239</v>
      </c>
    </row>
    <row r="321" spans="1:9" x14ac:dyDescent="0.25">
      <c r="A321" s="222" t="s">
        <v>656</v>
      </c>
      <c r="B321" s="223"/>
      <c r="C321" s="223"/>
      <c r="D321" s="223"/>
      <c r="E321" s="223"/>
      <c r="F321" s="224"/>
      <c r="G321" s="32">
        <v>161210</v>
      </c>
      <c r="H321" s="62">
        <v>60000</v>
      </c>
      <c r="I321" s="55">
        <f t="shared" si="13"/>
        <v>221210</v>
      </c>
    </row>
    <row r="322" spans="1:9" x14ac:dyDescent="0.25">
      <c r="A322" s="225" t="s">
        <v>657</v>
      </c>
      <c r="B322" s="225"/>
      <c r="C322" s="225"/>
      <c r="D322" s="225"/>
      <c r="E322" s="225"/>
      <c r="F322" s="225"/>
      <c r="G322" s="61">
        <v>21440</v>
      </c>
      <c r="H322" s="63"/>
      <c r="I322" s="55">
        <f t="shared" si="13"/>
        <v>21440</v>
      </c>
    </row>
    <row r="323" spans="1:9" x14ac:dyDescent="0.25">
      <c r="A323" s="11"/>
      <c r="B323" s="249"/>
      <c r="C323" s="249"/>
      <c r="D323" s="249"/>
      <c r="E323" s="249"/>
      <c r="F323" s="249"/>
      <c r="G323" s="250"/>
      <c r="H323" s="62"/>
      <c r="I323" s="55">
        <f t="shared" si="13"/>
        <v>0</v>
      </c>
    </row>
    <row r="324" spans="1:9" x14ac:dyDescent="0.25">
      <c r="A324" s="222" t="s">
        <v>658</v>
      </c>
      <c r="B324" s="223"/>
      <c r="C324" s="223"/>
      <c r="D324" s="223"/>
      <c r="E324" s="223"/>
      <c r="F324" s="224"/>
      <c r="G324" s="32">
        <v>7970147</v>
      </c>
      <c r="H324" s="62"/>
      <c r="I324" s="55">
        <f t="shared" si="13"/>
        <v>7970147</v>
      </c>
    </row>
    <row r="325" spans="1:9" x14ac:dyDescent="0.25">
      <c r="A325" s="222" t="s">
        <v>659</v>
      </c>
      <c r="B325" s="223"/>
      <c r="C325" s="223"/>
      <c r="D325" s="223"/>
      <c r="E325" s="223"/>
      <c r="F325" s="224"/>
      <c r="G325" s="32">
        <v>24160</v>
      </c>
      <c r="H325" s="63">
        <f>H8-H142+H318-H319-H321-H322</f>
        <v>-11018</v>
      </c>
      <c r="I325" s="55">
        <f t="shared" si="13"/>
        <v>13142</v>
      </c>
    </row>
    <row r="326" spans="1:9" x14ac:dyDescent="0.25">
      <c r="C326" s="17"/>
      <c r="E326" s="10"/>
      <c r="I326" s="33"/>
    </row>
    <row r="327" spans="1:9" x14ac:dyDescent="0.25">
      <c r="C327" s="17"/>
      <c r="E327" s="10"/>
      <c r="I327" s="52"/>
    </row>
    <row r="328" spans="1:9" x14ac:dyDescent="0.25">
      <c r="C328" s="17"/>
      <c r="E328" s="10"/>
      <c r="H328" s="33"/>
      <c r="I328" s="52"/>
    </row>
    <row r="329" spans="1:9" x14ac:dyDescent="0.25">
      <c r="C329" s="17"/>
      <c r="E329" s="10"/>
      <c r="I329" s="52"/>
    </row>
    <row r="330" spans="1:9" x14ac:dyDescent="0.25">
      <c r="A330" s="22" t="s">
        <v>1063</v>
      </c>
      <c r="B330" s="20"/>
      <c r="C330" s="20"/>
      <c r="D330" s="20"/>
      <c r="E330" s="8"/>
      <c r="I330" s="33"/>
    </row>
    <row r="331" spans="1:9" x14ac:dyDescent="0.25">
      <c r="A331" s="20"/>
      <c r="B331" s="20"/>
      <c r="D331" s="20"/>
      <c r="E331" s="8"/>
    </row>
    <row r="332" spans="1:9" x14ac:dyDescent="0.25">
      <c r="A332" s="20"/>
      <c r="B332" s="20"/>
      <c r="D332" s="20"/>
      <c r="E332" s="8"/>
    </row>
    <row r="333" spans="1:9" x14ac:dyDescent="0.25">
      <c r="A333" s="20"/>
      <c r="B333" s="20"/>
      <c r="D333" s="20"/>
      <c r="E333" s="8"/>
    </row>
    <row r="334" spans="1:9" s="37" customFormat="1" ht="18" x14ac:dyDescent="0.25">
      <c r="A334" s="284" t="s">
        <v>1055</v>
      </c>
      <c r="B334" s="285"/>
      <c r="C334" s="285"/>
      <c r="D334" s="285"/>
      <c r="E334" s="285"/>
      <c r="F334" s="285"/>
      <c r="G334" s="285"/>
      <c r="H334" s="285"/>
      <c r="I334" s="285"/>
    </row>
    <row r="335" spans="1:9" x14ac:dyDescent="0.25">
      <c r="A335" s="20"/>
      <c r="B335" s="20"/>
      <c r="C335" s="20"/>
      <c r="D335" s="20"/>
      <c r="E335" s="8"/>
    </row>
    <row r="337" spans="2:5" x14ac:dyDescent="0.25">
      <c r="C337" s="20"/>
      <c r="D337" s="20"/>
      <c r="E337" s="8"/>
    </row>
    <row r="338" spans="2:5" x14ac:dyDescent="0.25">
      <c r="B338" s="20"/>
      <c r="C338" s="20"/>
      <c r="D338" s="9"/>
      <c r="E338" s="8"/>
    </row>
    <row r="339" spans="2:5" x14ac:dyDescent="0.25">
      <c r="B339" s="20"/>
      <c r="C339" s="20"/>
      <c r="D339" s="9"/>
      <c r="E339" s="8"/>
    </row>
    <row r="340" spans="2:5" x14ac:dyDescent="0.25">
      <c r="B340" s="20"/>
      <c r="C340" s="20"/>
      <c r="D340" s="9"/>
      <c r="E340" s="8"/>
    </row>
    <row r="341" spans="2:5" x14ac:dyDescent="0.25">
      <c r="B341" s="20"/>
      <c r="C341" s="20"/>
      <c r="D341" s="9"/>
      <c r="E341" s="8"/>
    </row>
    <row r="342" spans="2:5" x14ac:dyDescent="0.25">
      <c r="B342" s="20"/>
      <c r="C342" s="20"/>
      <c r="D342" s="20"/>
      <c r="E342" s="8"/>
    </row>
  </sheetData>
  <mergeCells count="173">
    <mergeCell ref="A334:I334"/>
    <mergeCell ref="A5:B5"/>
    <mergeCell ref="C25:F25"/>
    <mergeCell ref="C27:F27"/>
    <mergeCell ref="E121:F121"/>
    <mergeCell ref="D112:D114"/>
    <mergeCell ref="E112:F112"/>
    <mergeCell ref="A108:G108"/>
    <mergeCell ref="A93:A95"/>
    <mergeCell ref="B93:B95"/>
    <mergeCell ref="C90:F90"/>
    <mergeCell ref="C93:F93"/>
    <mergeCell ref="A96:A107"/>
    <mergeCell ref="B96:B107"/>
    <mergeCell ref="C97:C98"/>
    <mergeCell ref="D97:D98"/>
    <mergeCell ref="B14:B18"/>
    <mergeCell ref="C16:C18"/>
    <mergeCell ref="D16:D18"/>
    <mergeCell ref="C12:F12"/>
    <mergeCell ref="C14:F14"/>
    <mergeCell ref="A19:A24"/>
    <mergeCell ref="A8:F8"/>
    <mergeCell ref="A90:A92"/>
    <mergeCell ref="B90:B92"/>
    <mergeCell ref="A6:G6"/>
    <mergeCell ref="A7:D7"/>
    <mergeCell ref="E7:F7"/>
    <mergeCell ref="A9:A11"/>
    <mergeCell ref="B9:B11"/>
    <mergeCell ref="C10:C11"/>
    <mergeCell ref="D10:D11"/>
    <mergeCell ref="C9:F9"/>
    <mergeCell ref="B19:B24"/>
    <mergeCell ref="C21:C23"/>
    <mergeCell ref="D21:D23"/>
    <mergeCell ref="C19:F19"/>
    <mergeCell ref="A12:A13"/>
    <mergeCell ref="B12:B13"/>
    <mergeCell ref="A14:A18"/>
    <mergeCell ref="A41:A43"/>
    <mergeCell ref="B41:B43"/>
    <mergeCell ref="C42:C43"/>
    <mergeCell ref="D42:D43"/>
    <mergeCell ref="C41:F41"/>
    <mergeCell ref="B80:B89"/>
    <mergeCell ref="C81:C89"/>
    <mergeCell ref="D121:D123"/>
    <mergeCell ref="A134:C135"/>
    <mergeCell ref="A137:C138"/>
    <mergeCell ref="D129:D133"/>
    <mergeCell ref="D134:D135"/>
    <mergeCell ref="D137:D138"/>
    <mergeCell ref="E137:F137"/>
    <mergeCell ref="E129:F129"/>
    <mergeCell ref="A44:A79"/>
    <mergeCell ref="B44:B79"/>
    <mergeCell ref="C46:C76"/>
    <mergeCell ref="D46:D76"/>
    <mergeCell ref="C44:F44"/>
    <mergeCell ref="C77:C79"/>
    <mergeCell ref="D77:D79"/>
    <mergeCell ref="D81:D89"/>
    <mergeCell ref="C80:F80"/>
    <mergeCell ref="A110:D110"/>
    <mergeCell ref="E110:F110"/>
    <mergeCell ref="D99:D102"/>
    <mergeCell ref="C103:C107"/>
    <mergeCell ref="D103:D107"/>
    <mergeCell ref="C96:F96"/>
    <mergeCell ref="A80:A89"/>
    <mergeCell ref="A143:A153"/>
    <mergeCell ref="B143:B153"/>
    <mergeCell ref="C144:C149"/>
    <mergeCell ref="D144:D149"/>
    <mergeCell ref="C152:C153"/>
    <mergeCell ref="D152:D153"/>
    <mergeCell ref="A124:C125"/>
    <mergeCell ref="E134:F134"/>
    <mergeCell ref="D124:D125"/>
    <mergeCell ref="C275:C297"/>
    <mergeCell ref="D275:D297"/>
    <mergeCell ref="B175:B179"/>
    <mergeCell ref="B198:B230"/>
    <mergeCell ref="C176:C177"/>
    <mergeCell ref="D176:D177"/>
    <mergeCell ref="C299:C300"/>
    <mergeCell ref="A154:A157"/>
    <mergeCell ref="A158:A174"/>
    <mergeCell ref="C171:C173"/>
    <mergeCell ref="D171:D173"/>
    <mergeCell ref="A198:A230"/>
    <mergeCell ref="C229:C231"/>
    <mergeCell ref="D229:D231"/>
    <mergeCell ref="D199:D203"/>
    <mergeCell ref="C204:C214"/>
    <mergeCell ref="D204:D214"/>
    <mergeCell ref="C155:C156"/>
    <mergeCell ref="D155:D156"/>
    <mergeCell ref="C215:C228"/>
    <mergeCell ref="D215:D228"/>
    <mergeCell ref="A324:F324"/>
    <mergeCell ref="A325:F325"/>
    <mergeCell ref="B323:G323"/>
    <mergeCell ref="A141:B141"/>
    <mergeCell ref="C141:D141"/>
    <mergeCell ref="A142:F142"/>
    <mergeCell ref="C143:F143"/>
    <mergeCell ref="C154:F154"/>
    <mergeCell ref="C158:F158"/>
    <mergeCell ref="C175:F175"/>
    <mergeCell ref="C180:F180"/>
    <mergeCell ref="C198:F198"/>
    <mergeCell ref="C232:F232"/>
    <mergeCell ref="C301:F301"/>
    <mergeCell ref="C314:F314"/>
    <mergeCell ref="A319:F319"/>
    <mergeCell ref="A318:F318"/>
    <mergeCell ref="A317:G317"/>
    <mergeCell ref="A321:F321"/>
    <mergeCell ref="C181:C193"/>
    <mergeCell ref="D181:D193"/>
    <mergeCell ref="C195:C197"/>
    <mergeCell ref="D195:D197"/>
    <mergeCell ref="D249:D266"/>
    <mergeCell ref="A4:I4"/>
    <mergeCell ref="E1:I2"/>
    <mergeCell ref="A140:I140"/>
    <mergeCell ref="A109:I109"/>
    <mergeCell ref="A27:A40"/>
    <mergeCell ref="B27:B40"/>
    <mergeCell ref="C28:C40"/>
    <mergeCell ref="D28:D40"/>
    <mergeCell ref="C94:C95"/>
    <mergeCell ref="D94:D95"/>
    <mergeCell ref="A25:A26"/>
    <mergeCell ref="B25:B26"/>
    <mergeCell ref="E124:F124"/>
    <mergeCell ref="D126:D128"/>
    <mergeCell ref="E126:F126"/>
    <mergeCell ref="D115:D120"/>
    <mergeCell ref="E115:F115"/>
    <mergeCell ref="A111:F111"/>
    <mergeCell ref="A112:C114"/>
    <mergeCell ref="A115:C120"/>
    <mergeCell ref="A121:C123"/>
    <mergeCell ref="A126:C128"/>
    <mergeCell ref="A129:C133"/>
    <mergeCell ref="C99:C102"/>
    <mergeCell ref="A320:F320"/>
    <mergeCell ref="A322:F322"/>
    <mergeCell ref="A180:A197"/>
    <mergeCell ref="B180:B197"/>
    <mergeCell ref="B154:B157"/>
    <mergeCell ref="B158:B174"/>
    <mergeCell ref="C162:C170"/>
    <mergeCell ref="D162:D170"/>
    <mergeCell ref="A175:A179"/>
    <mergeCell ref="C199:C203"/>
    <mergeCell ref="A314:A315"/>
    <mergeCell ref="B314:B315"/>
    <mergeCell ref="A301:A313"/>
    <mergeCell ref="B301:B313"/>
    <mergeCell ref="C302:C313"/>
    <mergeCell ref="D302:D313"/>
    <mergeCell ref="A232:A300"/>
    <mergeCell ref="B232:B300"/>
    <mergeCell ref="C267:C273"/>
    <mergeCell ref="D233:D248"/>
    <mergeCell ref="C249:C266"/>
    <mergeCell ref="D267:D273"/>
    <mergeCell ref="D299:D300"/>
    <mergeCell ref="C233:C248"/>
  </mergeCells>
  <phoneticPr fontId="8" type="noConversion"/>
  <printOptions horizontalCentered="1"/>
  <pageMargins left="0.78740157480314965" right="0.19685039370078741" top="0.39370078740157483" bottom="0.39370078740157483" header="0.31496062992125984" footer="0.31496062992125984"/>
  <pageSetup paperSize="8" scale="38" fitToHeight="2" orientation="portrait" r:id="rId1"/>
  <headerFooter differentFirst="1"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3"/>
  <sheetViews>
    <sheetView zoomScale="80" zoomScaleNormal="80" workbookViewId="0">
      <selection activeCell="Y1" sqref="Y1"/>
    </sheetView>
  </sheetViews>
  <sheetFormatPr defaultRowHeight="12.75" outlineLevelRow="2" x14ac:dyDescent="0.2"/>
  <cols>
    <col min="1" max="1" width="11.7109375" customWidth="1"/>
    <col min="3" max="3" width="6.140625" customWidth="1"/>
    <col min="4" max="4" width="8.140625" customWidth="1"/>
    <col min="5" max="5" width="12.7109375" customWidth="1"/>
    <col min="6" max="6" width="10.5703125" customWidth="1"/>
    <col min="7" max="7" width="11.28515625" customWidth="1"/>
    <col min="8" max="8" width="12" customWidth="1"/>
    <col min="11" max="11" width="11.42578125" customWidth="1"/>
    <col min="13" max="13" width="10.5703125" customWidth="1"/>
    <col min="14" max="14" width="10.42578125" customWidth="1"/>
    <col min="15" max="15" width="9.7109375" customWidth="1"/>
    <col min="16" max="16" width="10.140625" customWidth="1"/>
    <col min="17" max="17" width="11.42578125" customWidth="1"/>
    <col min="18" max="18" width="11.5703125" customWidth="1"/>
    <col min="21" max="21" width="10.140625" customWidth="1"/>
  </cols>
  <sheetData>
    <row r="1" spans="1:23" ht="31.15" customHeight="1" x14ac:dyDescent="0.2">
      <c r="O1" s="296" t="s">
        <v>1064</v>
      </c>
      <c r="P1" s="296"/>
      <c r="Q1" s="296"/>
      <c r="R1" s="296"/>
      <c r="S1" s="296"/>
      <c r="T1" s="296"/>
      <c r="U1" s="296"/>
      <c r="V1" s="296"/>
      <c r="W1" s="296"/>
    </row>
    <row r="2" spans="1:23" x14ac:dyDescent="0.2">
      <c r="O2" s="296"/>
      <c r="P2" s="296"/>
      <c r="Q2" s="296"/>
      <c r="R2" s="296"/>
      <c r="S2" s="296"/>
      <c r="T2" s="296"/>
      <c r="U2" s="296"/>
      <c r="V2" s="296"/>
      <c r="W2" s="296"/>
    </row>
    <row r="3" spans="1:23" ht="18.75" x14ac:dyDescent="0.2">
      <c r="A3" s="310" t="s">
        <v>1065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</row>
    <row r="4" spans="1:23" ht="13.5" thickBot="1" x14ac:dyDescent="0.25"/>
    <row r="5" spans="1:23" x14ac:dyDescent="0.2">
      <c r="A5" s="294" t="s">
        <v>271</v>
      </c>
      <c r="B5" s="297" t="s">
        <v>720</v>
      </c>
      <c r="C5" s="301"/>
      <c r="D5" s="298"/>
      <c r="E5" s="297" t="s">
        <v>1051</v>
      </c>
      <c r="F5" s="298"/>
      <c r="G5" s="187" t="s">
        <v>660</v>
      </c>
      <c r="H5" s="128" t="s">
        <v>220</v>
      </c>
      <c r="I5" s="128" t="s">
        <v>222</v>
      </c>
      <c r="J5" s="128" t="s">
        <v>226</v>
      </c>
      <c r="K5" s="128" t="s">
        <v>228</v>
      </c>
      <c r="L5" s="128" t="s">
        <v>230</v>
      </c>
      <c r="M5" s="128" t="s">
        <v>232</v>
      </c>
      <c r="N5" s="128" t="s">
        <v>234</v>
      </c>
      <c r="O5" s="128" t="s">
        <v>238</v>
      </c>
      <c r="P5" s="128" t="s">
        <v>244</v>
      </c>
      <c r="Q5" s="128" t="s">
        <v>248</v>
      </c>
      <c r="R5" s="128" t="s">
        <v>250</v>
      </c>
      <c r="S5" s="128" t="s">
        <v>254</v>
      </c>
      <c r="T5" s="128" t="s">
        <v>256</v>
      </c>
      <c r="U5" s="128" t="s">
        <v>258</v>
      </c>
      <c r="V5" s="128" t="s">
        <v>661</v>
      </c>
      <c r="W5" s="129" t="s">
        <v>263</v>
      </c>
    </row>
    <row r="6" spans="1:23" ht="141" thickBot="1" x14ac:dyDescent="0.25">
      <c r="A6" s="295"/>
      <c r="B6" s="299"/>
      <c r="C6" s="302"/>
      <c r="D6" s="300"/>
      <c r="E6" s="299"/>
      <c r="F6" s="300"/>
      <c r="G6" s="204" t="s">
        <v>721</v>
      </c>
      <c r="H6" s="130" t="s">
        <v>221</v>
      </c>
      <c r="I6" s="130" t="s">
        <v>223</v>
      </c>
      <c r="J6" s="130" t="s">
        <v>227</v>
      </c>
      <c r="K6" s="130" t="s">
        <v>229</v>
      </c>
      <c r="L6" s="130" t="s">
        <v>231</v>
      </c>
      <c r="M6" s="130" t="s">
        <v>233</v>
      </c>
      <c r="N6" s="130" t="s">
        <v>235</v>
      </c>
      <c r="O6" s="130" t="s">
        <v>239</v>
      </c>
      <c r="P6" s="130" t="s">
        <v>245</v>
      </c>
      <c r="Q6" s="130" t="s">
        <v>249</v>
      </c>
      <c r="R6" s="130" t="s">
        <v>251</v>
      </c>
      <c r="S6" s="130" t="s">
        <v>255</v>
      </c>
      <c r="T6" s="130" t="s">
        <v>257</v>
      </c>
      <c r="U6" s="130" t="s">
        <v>259</v>
      </c>
      <c r="V6" s="130" t="s">
        <v>662</v>
      </c>
      <c r="W6" s="131" t="s">
        <v>264</v>
      </c>
    </row>
    <row r="7" spans="1:23" x14ac:dyDescent="0.2">
      <c r="A7" s="303" t="s">
        <v>721</v>
      </c>
      <c r="B7" s="304"/>
      <c r="C7" s="304"/>
      <c r="D7" s="304"/>
      <c r="E7" s="304"/>
      <c r="F7" s="305"/>
      <c r="G7" s="188">
        <v>79993491</v>
      </c>
      <c r="H7" s="188">
        <v>32467186</v>
      </c>
      <c r="I7" s="188">
        <v>9196441</v>
      </c>
      <c r="J7" s="188">
        <v>548981</v>
      </c>
      <c r="K7" s="188">
        <v>13280769</v>
      </c>
      <c r="L7" s="188">
        <v>5332974</v>
      </c>
      <c r="M7" s="188">
        <v>18765</v>
      </c>
      <c r="N7" s="188">
        <v>343650</v>
      </c>
      <c r="O7" s="188">
        <v>2098376</v>
      </c>
      <c r="P7" s="188">
        <v>1086491</v>
      </c>
      <c r="Q7" s="188">
        <v>212816</v>
      </c>
      <c r="R7" s="188">
        <v>10938068</v>
      </c>
      <c r="S7" s="188">
        <v>581710</v>
      </c>
      <c r="T7" s="188">
        <v>355780</v>
      </c>
      <c r="U7" s="188">
        <v>2582326</v>
      </c>
      <c r="V7" s="188">
        <v>8585</v>
      </c>
      <c r="W7" s="189">
        <v>940573</v>
      </c>
    </row>
    <row r="8" spans="1:23" ht="13.15" customHeight="1" x14ac:dyDescent="0.2">
      <c r="A8" s="190" t="s">
        <v>276</v>
      </c>
      <c r="B8" s="291" t="s">
        <v>277</v>
      </c>
      <c r="C8" s="292"/>
      <c r="D8" s="292"/>
      <c r="E8" s="292"/>
      <c r="F8" s="293"/>
      <c r="G8" s="188">
        <v>6699429</v>
      </c>
      <c r="H8" s="188">
        <v>2587739</v>
      </c>
      <c r="I8" s="188">
        <v>757295</v>
      </c>
      <c r="J8" s="188">
        <v>1910</v>
      </c>
      <c r="K8" s="188">
        <v>1020472</v>
      </c>
      <c r="L8" s="188">
        <v>97531</v>
      </c>
      <c r="M8" s="188">
        <v>0</v>
      </c>
      <c r="N8" s="188">
        <v>27380</v>
      </c>
      <c r="O8" s="188"/>
      <c r="P8" s="188">
        <v>1080811</v>
      </c>
      <c r="Q8" s="188">
        <v>78396</v>
      </c>
      <c r="R8" s="188">
        <v>99460</v>
      </c>
      <c r="S8" s="188">
        <v>10000</v>
      </c>
      <c r="T8" s="188"/>
      <c r="U8" s="188"/>
      <c r="V8" s="188">
        <v>8435</v>
      </c>
      <c r="W8" s="189">
        <v>930000</v>
      </c>
    </row>
    <row r="9" spans="1:23" ht="13.15" customHeight="1" outlineLevel="1" x14ac:dyDescent="0.2">
      <c r="A9" s="192"/>
      <c r="B9" s="193"/>
      <c r="C9" s="194" t="s">
        <v>278</v>
      </c>
      <c r="D9" s="306" t="s">
        <v>279</v>
      </c>
      <c r="E9" s="307"/>
      <c r="F9" s="308"/>
      <c r="G9" s="188">
        <v>3447815</v>
      </c>
      <c r="H9" s="188">
        <v>2250380</v>
      </c>
      <c r="I9" s="188">
        <v>663028</v>
      </c>
      <c r="J9" s="188">
        <v>1610</v>
      </c>
      <c r="K9" s="188">
        <v>396011</v>
      </c>
      <c r="L9" s="188">
        <v>80451</v>
      </c>
      <c r="M9" s="188">
        <v>0</v>
      </c>
      <c r="N9" s="188">
        <v>27130</v>
      </c>
      <c r="O9" s="188"/>
      <c r="P9" s="188"/>
      <c r="Q9" s="188"/>
      <c r="R9" s="188">
        <v>10770</v>
      </c>
      <c r="S9" s="188">
        <v>10000</v>
      </c>
      <c r="T9" s="188"/>
      <c r="U9" s="188"/>
      <c r="V9" s="188">
        <v>8435</v>
      </c>
      <c r="W9" s="189"/>
    </row>
    <row r="10" spans="1:23" outlineLevel="2" x14ac:dyDescent="0.2">
      <c r="A10" s="195"/>
      <c r="B10" s="191"/>
      <c r="C10" s="191"/>
      <c r="D10" s="191"/>
      <c r="E10" s="196" t="s">
        <v>280</v>
      </c>
      <c r="F10" s="196" t="s">
        <v>281</v>
      </c>
      <c r="G10" s="188">
        <v>2287811</v>
      </c>
      <c r="H10" s="197">
        <v>1564234</v>
      </c>
      <c r="I10" s="197">
        <v>464277</v>
      </c>
      <c r="J10" s="197">
        <v>1550</v>
      </c>
      <c r="K10" s="197">
        <v>193705</v>
      </c>
      <c r="L10" s="197">
        <v>11610</v>
      </c>
      <c r="M10" s="197"/>
      <c r="N10" s="197">
        <v>24000</v>
      </c>
      <c r="O10" s="197"/>
      <c r="P10" s="197"/>
      <c r="Q10" s="197"/>
      <c r="R10" s="197">
        <v>10000</v>
      </c>
      <c r="S10" s="197">
        <v>10000</v>
      </c>
      <c r="T10" s="197"/>
      <c r="U10" s="197"/>
      <c r="V10" s="197">
        <v>8435</v>
      </c>
      <c r="W10" s="198"/>
    </row>
    <row r="11" spans="1:23" ht="25.5" outlineLevel="2" x14ac:dyDescent="0.2">
      <c r="A11" s="192"/>
      <c r="B11" s="193"/>
      <c r="C11" s="193"/>
      <c r="D11" s="193"/>
      <c r="E11" s="194" t="s">
        <v>665</v>
      </c>
      <c r="F11" s="194" t="s">
        <v>282</v>
      </c>
      <c r="G11" s="188">
        <v>122334</v>
      </c>
      <c r="H11" s="199">
        <v>90901</v>
      </c>
      <c r="I11" s="199">
        <v>21444</v>
      </c>
      <c r="J11" s="199"/>
      <c r="K11" s="199">
        <v>5400</v>
      </c>
      <c r="L11" s="199">
        <v>4589</v>
      </c>
      <c r="M11" s="199"/>
      <c r="N11" s="199"/>
      <c r="O11" s="199"/>
      <c r="P11" s="199"/>
      <c r="Q11" s="199"/>
      <c r="R11" s="199"/>
      <c r="S11" s="199"/>
      <c r="T11" s="199"/>
      <c r="U11" s="199"/>
      <c r="V11" s="199"/>
      <c r="W11" s="200"/>
    </row>
    <row r="12" spans="1:23" ht="25.5" outlineLevel="2" x14ac:dyDescent="0.2">
      <c r="A12" s="195"/>
      <c r="B12" s="191"/>
      <c r="C12" s="191"/>
      <c r="D12" s="191"/>
      <c r="E12" s="196" t="s">
        <v>666</v>
      </c>
      <c r="F12" s="196" t="s">
        <v>283</v>
      </c>
      <c r="G12" s="188">
        <v>437267</v>
      </c>
      <c r="H12" s="197">
        <v>203098</v>
      </c>
      <c r="I12" s="197">
        <v>60768</v>
      </c>
      <c r="J12" s="197"/>
      <c r="K12" s="197">
        <v>130499</v>
      </c>
      <c r="L12" s="197">
        <v>42132</v>
      </c>
      <c r="M12" s="197">
        <v>0</v>
      </c>
      <c r="N12" s="197"/>
      <c r="O12" s="197"/>
      <c r="P12" s="197"/>
      <c r="Q12" s="197"/>
      <c r="R12" s="197">
        <v>770</v>
      </c>
      <c r="S12" s="197"/>
      <c r="T12" s="197"/>
      <c r="U12" s="197"/>
      <c r="V12" s="197"/>
      <c r="W12" s="198"/>
    </row>
    <row r="13" spans="1:23" ht="52.9" customHeight="1" outlineLevel="2" x14ac:dyDescent="0.2">
      <c r="A13" s="192"/>
      <c r="B13" s="193"/>
      <c r="C13" s="193"/>
      <c r="D13" s="193"/>
      <c r="E13" s="194" t="s">
        <v>284</v>
      </c>
      <c r="F13" s="194" t="s">
        <v>285</v>
      </c>
      <c r="G13" s="188">
        <v>465243</v>
      </c>
      <c r="H13" s="199">
        <v>307277</v>
      </c>
      <c r="I13" s="199">
        <v>90250</v>
      </c>
      <c r="J13" s="199">
        <v>60</v>
      </c>
      <c r="K13" s="199">
        <v>61958</v>
      </c>
      <c r="L13" s="199">
        <v>5568</v>
      </c>
      <c r="M13" s="199"/>
      <c r="N13" s="199">
        <v>130</v>
      </c>
      <c r="O13" s="199"/>
      <c r="P13" s="199"/>
      <c r="Q13" s="199"/>
      <c r="R13" s="199"/>
      <c r="S13" s="199"/>
      <c r="T13" s="199"/>
      <c r="U13" s="199"/>
      <c r="V13" s="199"/>
      <c r="W13" s="200"/>
    </row>
    <row r="14" spans="1:23" ht="39.6" customHeight="1" outlineLevel="2" x14ac:dyDescent="0.2">
      <c r="A14" s="195"/>
      <c r="B14" s="191"/>
      <c r="C14" s="191"/>
      <c r="D14" s="191"/>
      <c r="E14" s="196" t="s">
        <v>286</v>
      </c>
      <c r="F14" s="196" t="s">
        <v>287</v>
      </c>
      <c r="G14" s="188">
        <v>135160</v>
      </c>
      <c r="H14" s="197">
        <v>84870</v>
      </c>
      <c r="I14" s="197">
        <v>26289</v>
      </c>
      <c r="J14" s="197"/>
      <c r="K14" s="197">
        <v>4449</v>
      </c>
      <c r="L14" s="197">
        <v>16552</v>
      </c>
      <c r="M14" s="197"/>
      <c r="N14" s="197">
        <v>3000</v>
      </c>
      <c r="O14" s="197"/>
      <c r="P14" s="197"/>
      <c r="Q14" s="197"/>
      <c r="R14" s="197"/>
      <c r="S14" s="197"/>
      <c r="T14" s="197"/>
      <c r="U14" s="197"/>
      <c r="V14" s="197"/>
      <c r="W14" s="198"/>
    </row>
    <row r="15" spans="1:23" ht="13.15" customHeight="1" outlineLevel="1" x14ac:dyDescent="0.2">
      <c r="A15" s="192"/>
      <c r="B15" s="193"/>
      <c r="C15" s="194" t="s">
        <v>667</v>
      </c>
      <c r="D15" s="291" t="s">
        <v>668</v>
      </c>
      <c r="E15" s="292"/>
      <c r="F15" s="293"/>
      <c r="G15" s="188">
        <v>1162502</v>
      </c>
      <c r="H15" s="188">
        <v>337359</v>
      </c>
      <c r="I15" s="188">
        <v>94267</v>
      </c>
      <c r="J15" s="188">
        <v>300</v>
      </c>
      <c r="K15" s="188">
        <v>546160</v>
      </c>
      <c r="L15" s="188">
        <v>17080</v>
      </c>
      <c r="M15" s="188"/>
      <c r="N15" s="188">
        <v>250</v>
      </c>
      <c r="O15" s="188"/>
      <c r="P15" s="188"/>
      <c r="Q15" s="188">
        <v>78396</v>
      </c>
      <c r="R15" s="188">
        <v>88690</v>
      </c>
      <c r="S15" s="188"/>
      <c r="T15" s="188"/>
      <c r="U15" s="188"/>
      <c r="V15" s="188"/>
      <c r="W15" s="189"/>
    </row>
    <row r="16" spans="1:23" ht="51" outlineLevel="2" x14ac:dyDescent="0.2">
      <c r="A16" s="195"/>
      <c r="B16" s="191"/>
      <c r="C16" s="191"/>
      <c r="D16" s="191"/>
      <c r="E16" s="196" t="s">
        <v>669</v>
      </c>
      <c r="F16" s="196" t="s">
        <v>292</v>
      </c>
      <c r="G16" s="188">
        <v>1162502</v>
      </c>
      <c r="H16" s="197">
        <v>337359</v>
      </c>
      <c r="I16" s="197">
        <v>94267</v>
      </c>
      <c r="J16" s="197">
        <v>300</v>
      </c>
      <c r="K16" s="197">
        <v>546160</v>
      </c>
      <c r="L16" s="197">
        <v>17080</v>
      </c>
      <c r="M16" s="197"/>
      <c r="N16" s="197">
        <v>250</v>
      </c>
      <c r="O16" s="197"/>
      <c r="P16" s="197"/>
      <c r="Q16" s="197">
        <v>78396</v>
      </c>
      <c r="R16" s="197">
        <v>88690</v>
      </c>
      <c r="S16" s="197"/>
      <c r="T16" s="197"/>
      <c r="U16" s="197"/>
      <c r="V16" s="197"/>
      <c r="W16" s="198"/>
    </row>
    <row r="17" spans="1:23" ht="13.15" customHeight="1" outlineLevel="1" x14ac:dyDescent="0.2">
      <c r="A17" s="192"/>
      <c r="B17" s="193"/>
      <c r="C17" s="194" t="s">
        <v>670</v>
      </c>
      <c r="D17" s="291" t="s">
        <v>671</v>
      </c>
      <c r="E17" s="292"/>
      <c r="F17" s="293"/>
      <c r="G17" s="188">
        <v>1159112</v>
      </c>
      <c r="H17" s="188"/>
      <c r="I17" s="188"/>
      <c r="J17" s="188"/>
      <c r="K17" s="188">
        <v>78301</v>
      </c>
      <c r="L17" s="188"/>
      <c r="M17" s="188"/>
      <c r="N17" s="188"/>
      <c r="O17" s="188"/>
      <c r="P17" s="188">
        <v>1080811</v>
      </c>
      <c r="Q17" s="188"/>
      <c r="R17" s="188"/>
      <c r="S17" s="188"/>
      <c r="T17" s="188"/>
      <c r="U17" s="188"/>
      <c r="V17" s="188"/>
      <c r="W17" s="189"/>
    </row>
    <row r="18" spans="1:23" ht="92.45" customHeight="1" outlineLevel="2" x14ac:dyDescent="0.2">
      <c r="A18" s="195"/>
      <c r="B18" s="191"/>
      <c r="C18" s="191"/>
      <c r="D18" s="191"/>
      <c r="E18" s="196" t="s">
        <v>295</v>
      </c>
      <c r="F18" s="196" t="s">
        <v>296</v>
      </c>
      <c r="G18" s="188">
        <v>1159112</v>
      </c>
      <c r="H18" s="197"/>
      <c r="I18" s="197"/>
      <c r="J18" s="197"/>
      <c r="K18" s="197">
        <v>78301</v>
      </c>
      <c r="L18" s="197"/>
      <c r="M18" s="197"/>
      <c r="N18" s="197"/>
      <c r="O18" s="197"/>
      <c r="P18" s="197">
        <v>1080811</v>
      </c>
      <c r="Q18" s="197"/>
      <c r="R18" s="197"/>
      <c r="S18" s="197"/>
      <c r="T18" s="197"/>
      <c r="U18" s="197"/>
      <c r="V18" s="197"/>
      <c r="W18" s="198"/>
    </row>
    <row r="19" spans="1:23" ht="13.15" customHeight="1" outlineLevel="1" x14ac:dyDescent="0.2">
      <c r="A19" s="192"/>
      <c r="B19" s="193"/>
      <c r="C19" s="194" t="s">
        <v>672</v>
      </c>
      <c r="D19" s="291" t="s">
        <v>673</v>
      </c>
      <c r="E19" s="292"/>
      <c r="F19" s="293"/>
      <c r="G19" s="188">
        <v>930000</v>
      </c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9">
        <v>930000</v>
      </c>
    </row>
    <row r="20" spans="1:23" ht="92.45" customHeight="1" outlineLevel="2" x14ac:dyDescent="0.2">
      <c r="A20" s="195"/>
      <c r="B20" s="191"/>
      <c r="C20" s="191"/>
      <c r="D20" s="191"/>
      <c r="E20" s="196" t="s">
        <v>299</v>
      </c>
      <c r="F20" s="196" t="s">
        <v>300</v>
      </c>
      <c r="G20" s="188">
        <v>930000</v>
      </c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8">
        <v>930000</v>
      </c>
    </row>
    <row r="21" spans="1:23" ht="21" customHeight="1" x14ac:dyDescent="0.2">
      <c r="A21" s="201" t="s">
        <v>302</v>
      </c>
      <c r="B21" s="291" t="s">
        <v>303</v>
      </c>
      <c r="C21" s="292"/>
      <c r="D21" s="292"/>
      <c r="E21" s="292"/>
      <c r="F21" s="293"/>
      <c r="G21" s="188">
        <v>1135039</v>
      </c>
      <c r="H21" s="188">
        <v>592078</v>
      </c>
      <c r="I21" s="188">
        <v>212018</v>
      </c>
      <c r="J21" s="188">
        <v>100</v>
      </c>
      <c r="K21" s="188">
        <v>153100</v>
      </c>
      <c r="L21" s="188">
        <v>69050</v>
      </c>
      <c r="M21" s="188">
        <v>500</v>
      </c>
      <c r="N21" s="188">
        <v>1000</v>
      </c>
      <c r="O21" s="188">
        <v>61000</v>
      </c>
      <c r="P21" s="188"/>
      <c r="Q21" s="188"/>
      <c r="R21" s="188">
        <v>38193</v>
      </c>
      <c r="S21" s="188"/>
      <c r="T21" s="188"/>
      <c r="U21" s="188">
        <v>8000</v>
      </c>
      <c r="V21" s="188"/>
      <c r="W21" s="189"/>
    </row>
    <row r="22" spans="1:23" ht="34.9" customHeight="1" outlineLevel="1" x14ac:dyDescent="0.2">
      <c r="A22" s="195"/>
      <c r="B22" s="191"/>
      <c r="C22" s="196" t="s">
        <v>304</v>
      </c>
      <c r="D22" s="291" t="s">
        <v>674</v>
      </c>
      <c r="E22" s="292"/>
      <c r="F22" s="293"/>
      <c r="G22" s="188">
        <v>61000</v>
      </c>
      <c r="H22" s="188"/>
      <c r="I22" s="188"/>
      <c r="J22" s="188"/>
      <c r="K22" s="188"/>
      <c r="L22" s="188"/>
      <c r="M22" s="188"/>
      <c r="N22" s="188"/>
      <c r="O22" s="188">
        <v>61000</v>
      </c>
      <c r="P22" s="188"/>
      <c r="Q22" s="188"/>
      <c r="R22" s="188"/>
      <c r="S22" s="188"/>
      <c r="T22" s="188"/>
      <c r="U22" s="188"/>
      <c r="V22" s="188"/>
      <c r="W22" s="189"/>
    </row>
    <row r="23" spans="1:23" ht="76.5" outlineLevel="2" x14ac:dyDescent="0.2">
      <c r="A23" s="192"/>
      <c r="B23" s="193"/>
      <c r="C23" s="193"/>
      <c r="D23" s="193"/>
      <c r="E23" s="194" t="s">
        <v>238</v>
      </c>
      <c r="F23" s="194" t="s">
        <v>675</v>
      </c>
      <c r="G23" s="188">
        <v>61000</v>
      </c>
      <c r="H23" s="199"/>
      <c r="I23" s="199"/>
      <c r="J23" s="199"/>
      <c r="K23" s="199"/>
      <c r="L23" s="199"/>
      <c r="M23" s="199"/>
      <c r="N23" s="199"/>
      <c r="O23" s="199">
        <v>61000</v>
      </c>
      <c r="P23" s="199"/>
      <c r="Q23" s="199"/>
      <c r="R23" s="199"/>
      <c r="S23" s="199"/>
      <c r="T23" s="199"/>
      <c r="U23" s="199"/>
      <c r="V23" s="199"/>
      <c r="W23" s="200"/>
    </row>
    <row r="24" spans="1:23" ht="13.15" customHeight="1" outlineLevel="1" x14ac:dyDescent="0.2">
      <c r="A24" s="195"/>
      <c r="B24" s="191"/>
      <c r="C24" s="196" t="s">
        <v>308</v>
      </c>
      <c r="D24" s="291" t="s">
        <v>309</v>
      </c>
      <c r="E24" s="292"/>
      <c r="F24" s="293"/>
      <c r="G24" s="188">
        <v>1074039</v>
      </c>
      <c r="H24" s="188">
        <v>592078</v>
      </c>
      <c r="I24" s="188">
        <v>212018</v>
      </c>
      <c r="J24" s="188">
        <v>100</v>
      </c>
      <c r="K24" s="188">
        <v>153100</v>
      </c>
      <c r="L24" s="188">
        <v>69050</v>
      </c>
      <c r="M24" s="188">
        <v>500</v>
      </c>
      <c r="N24" s="188">
        <v>1000</v>
      </c>
      <c r="O24" s="188"/>
      <c r="P24" s="188"/>
      <c r="Q24" s="188"/>
      <c r="R24" s="188">
        <v>38193</v>
      </c>
      <c r="S24" s="188"/>
      <c r="T24" s="188"/>
      <c r="U24" s="188">
        <v>8000</v>
      </c>
      <c r="V24" s="188"/>
      <c r="W24" s="189"/>
    </row>
    <row r="25" spans="1:23" ht="39.6" customHeight="1" outlineLevel="2" x14ac:dyDescent="0.2">
      <c r="A25" s="192"/>
      <c r="B25" s="193"/>
      <c r="C25" s="193"/>
      <c r="D25" s="193"/>
      <c r="E25" s="194" t="s">
        <v>310</v>
      </c>
      <c r="F25" s="194" t="s">
        <v>311</v>
      </c>
      <c r="G25" s="188">
        <v>1074039</v>
      </c>
      <c r="H25" s="199">
        <v>592078</v>
      </c>
      <c r="I25" s="199">
        <v>212018</v>
      </c>
      <c r="J25" s="199">
        <v>100</v>
      </c>
      <c r="K25" s="199">
        <v>153100</v>
      </c>
      <c r="L25" s="199">
        <v>69050</v>
      </c>
      <c r="M25" s="199">
        <v>500</v>
      </c>
      <c r="N25" s="199">
        <v>1000</v>
      </c>
      <c r="O25" s="199"/>
      <c r="P25" s="199"/>
      <c r="Q25" s="199"/>
      <c r="R25" s="199">
        <v>38193</v>
      </c>
      <c r="S25" s="199"/>
      <c r="T25" s="199"/>
      <c r="U25" s="199">
        <v>8000</v>
      </c>
      <c r="V25" s="199"/>
      <c r="W25" s="200"/>
    </row>
    <row r="26" spans="1:23" ht="13.15" customHeight="1" x14ac:dyDescent="0.2">
      <c r="A26" s="190" t="s">
        <v>312</v>
      </c>
      <c r="B26" s="291" t="s">
        <v>313</v>
      </c>
      <c r="C26" s="292"/>
      <c r="D26" s="292"/>
      <c r="E26" s="292"/>
      <c r="F26" s="293"/>
      <c r="G26" s="188">
        <v>9498028</v>
      </c>
      <c r="H26" s="188">
        <v>870303</v>
      </c>
      <c r="I26" s="188">
        <v>246002</v>
      </c>
      <c r="J26" s="188">
        <v>2050</v>
      </c>
      <c r="K26" s="188">
        <v>2812632</v>
      </c>
      <c r="L26" s="188">
        <v>148411</v>
      </c>
      <c r="M26" s="188"/>
      <c r="N26" s="188">
        <v>115065</v>
      </c>
      <c r="O26" s="188">
        <v>39378</v>
      </c>
      <c r="P26" s="188"/>
      <c r="Q26" s="188">
        <v>133320</v>
      </c>
      <c r="R26" s="188">
        <v>5130237</v>
      </c>
      <c r="S26" s="188"/>
      <c r="T26" s="188"/>
      <c r="U26" s="188"/>
      <c r="V26" s="188"/>
      <c r="W26" s="189">
        <v>630</v>
      </c>
    </row>
    <row r="27" spans="1:23" ht="21.6" customHeight="1" outlineLevel="1" x14ac:dyDescent="0.2">
      <c r="A27" s="192"/>
      <c r="B27" s="193"/>
      <c r="C27" s="194" t="s">
        <v>676</v>
      </c>
      <c r="D27" s="291" t="s">
        <v>315</v>
      </c>
      <c r="E27" s="292"/>
      <c r="F27" s="293"/>
      <c r="G27" s="188">
        <v>132952</v>
      </c>
      <c r="H27" s="188">
        <v>109330</v>
      </c>
      <c r="I27" s="188">
        <v>18073</v>
      </c>
      <c r="J27" s="188"/>
      <c r="K27" s="188"/>
      <c r="L27" s="188"/>
      <c r="M27" s="188"/>
      <c r="N27" s="188"/>
      <c r="O27" s="188">
        <v>4919</v>
      </c>
      <c r="P27" s="188"/>
      <c r="Q27" s="188"/>
      <c r="R27" s="188"/>
      <c r="S27" s="188"/>
      <c r="T27" s="188"/>
      <c r="U27" s="188"/>
      <c r="V27" s="188"/>
      <c r="W27" s="189">
        <v>630</v>
      </c>
    </row>
    <row r="28" spans="1:23" ht="89.25" outlineLevel="2" x14ac:dyDescent="0.2">
      <c r="A28" s="195"/>
      <c r="B28" s="191"/>
      <c r="C28" s="191"/>
      <c r="D28" s="191"/>
      <c r="E28" s="196" t="s">
        <v>159</v>
      </c>
      <c r="F28" s="196" t="s">
        <v>316</v>
      </c>
      <c r="G28" s="188">
        <v>132952</v>
      </c>
      <c r="H28" s="197">
        <v>109330</v>
      </c>
      <c r="I28" s="197">
        <v>18073</v>
      </c>
      <c r="J28" s="197"/>
      <c r="K28" s="197"/>
      <c r="L28" s="197"/>
      <c r="M28" s="197"/>
      <c r="N28" s="197"/>
      <c r="O28" s="197">
        <v>4919</v>
      </c>
      <c r="P28" s="197"/>
      <c r="Q28" s="197"/>
      <c r="R28" s="197"/>
      <c r="S28" s="197"/>
      <c r="T28" s="197"/>
      <c r="U28" s="197"/>
      <c r="V28" s="197"/>
      <c r="W28" s="198">
        <v>630</v>
      </c>
    </row>
    <row r="29" spans="1:23" ht="13.15" customHeight="1" outlineLevel="1" x14ac:dyDescent="0.2">
      <c r="A29" s="192"/>
      <c r="B29" s="193"/>
      <c r="C29" s="194" t="s">
        <v>677</v>
      </c>
      <c r="D29" s="291" t="s">
        <v>318</v>
      </c>
      <c r="E29" s="292"/>
      <c r="F29" s="293"/>
      <c r="G29" s="188">
        <v>684280</v>
      </c>
      <c r="H29" s="188">
        <v>400639</v>
      </c>
      <c r="I29" s="188">
        <v>120587</v>
      </c>
      <c r="J29" s="188"/>
      <c r="K29" s="188">
        <v>18683</v>
      </c>
      <c r="L29" s="188">
        <v>5051</v>
      </c>
      <c r="M29" s="188"/>
      <c r="N29" s="188">
        <v>6000</v>
      </c>
      <c r="O29" s="188"/>
      <c r="P29" s="188"/>
      <c r="Q29" s="188">
        <v>133320</v>
      </c>
      <c r="R29" s="188"/>
      <c r="S29" s="188"/>
      <c r="T29" s="188"/>
      <c r="U29" s="188"/>
      <c r="V29" s="188"/>
      <c r="W29" s="189"/>
    </row>
    <row r="30" spans="1:23" ht="38.25" outlineLevel="2" x14ac:dyDescent="0.2">
      <c r="A30" s="195"/>
      <c r="B30" s="191"/>
      <c r="C30" s="191"/>
      <c r="D30" s="191"/>
      <c r="E30" s="196" t="s">
        <v>319</v>
      </c>
      <c r="F30" s="196" t="s">
        <v>678</v>
      </c>
      <c r="G30" s="188">
        <v>684280</v>
      </c>
      <c r="H30" s="197">
        <v>400639</v>
      </c>
      <c r="I30" s="197">
        <v>120587</v>
      </c>
      <c r="J30" s="197"/>
      <c r="K30" s="197">
        <v>18683</v>
      </c>
      <c r="L30" s="197">
        <v>5051</v>
      </c>
      <c r="M30" s="197"/>
      <c r="N30" s="197">
        <v>6000</v>
      </c>
      <c r="O30" s="197"/>
      <c r="P30" s="197"/>
      <c r="Q30" s="197">
        <v>133320</v>
      </c>
      <c r="R30" s="197"/>
      <c r="S30" s="197"/>
      <c r="T30" s="197"/>
      <c r="U30" s="197"/>
      <c r="V30" s="197"/>
      <c r="W30" s="198"/>
    </row>
    <row r="31" spans="1:23" ht="13.15" customHeight="1" outlineLevel="1" x14ac:dyDescent="0.2">
      <c r="A31" s="192"/>
      <c r="B31" s="193"/>
      <c r="C31" s="194" t="s">
        <v>679</v>
      </c>
      <c r="D31" s="291" t="s">
        <v>680</v>
      </c>
      <c r="E31" s="292"/>
      <c r="F31" s="293"/>
      <c r="G31" s="188">
        <v>7513126</v>
      </c>
      <c r="H31" s="188">
        <v>124403</v>
      </c>
      <c r="I31" s="188">
        <v>37990</v>
      </c>
      <c r="J31" s="188">
        <v>50</v>
      </c>
      <c r="K31" s="188">
        <v>2464147</v>
      </c>
      <c r="L31" s="188">
        <v>59756</v>
      </c>
      <c r="M31" s="188"/>
      <c r="N31" s="188">
        <v>159</v>
      </c>
      <c r="O31" s="188"/>
      <c r="P31" s="188"/>
      <c r="Q31" s="188"/>
      <c r="R31" s="188">
        <v>4826621</v>
      </c>
      <c r="S31" s="188"/>
      <c r="T31" s="188"/>
      <c r="U31" s="188"/>
      <c r="V31" s="188"/>
      <c r="W31" s="189"/>
    </row>
    <row r="32" spans="1:23" ht="39.6" customHeight="1" outlineLevel="2" x14ac:dyDescent="0.2">
      <c r="A32" s="195"/>
      <c r="B32" s="191"/>
      <c r="C32" s="191"/>
      <c r="D32" s="191"/>
      <c r="E32" s="196" t="s">
        <v>323</v>
      </c>
      <c r="F32" s="196" t="s">
        <v>324</v>
      </c>
      <c r="G32" s="188">
        <v>7513126</v>
      </c>
      <c r="H32" s="197">
        <v>124403</v>
      </c>
      <c r="I32" s="197">
        <v>37990</v>
      </c>
      <c r="J32" s="197">
        <v>50</v>
      </c>
      <c r="K32" s="197">
        <v>2464147</v>
      </c>
      <c r="L32" s="197">
        <v>59756</v>
      </c>
      <c r="M32" s="197"/>
      <c r="N32" s="197">
        <v>159</v>
      </c>
      <c r="O32" s="197"/>
      <c r="P32" s="197"/>
      <c r="Q32" s="197"/>
      <c r="R32" s="197">
        <v>4826621</v>
      </c>
      <c r="S32" s="197"/>
      <c r="T32" s="197"/>
      <c r="U32" s="197"/>
      <c r="V32" s="197"/>
      <c r="W32" s="198"/>
    </row>
    <row r="33" spans="1:23" ht="13.15" customHeight="1" outlineLevel="1" x14ac:dyDescent="0.2">
      <c r="A33" s="192"/>
      <c r="B33" s="193"/>
      <c r="C33" s="194" t="s">
        <v>681</v>
      </c>
      <c r="D33" s="291" t="s">
        <v>682</v>
      </c>
      <c r="E33" s="292"/>
      <c r="F33" s="293"/>
      <c r="G33" s="188">
        <v>1155670</v>
      </c>
      <c r="H33" s="188">
        <v>235931</v>
      </c>
      <c r="I33" s="188">
        <v>69352</v>
      </c>
      <c r="J33" s="188">
        <v>2000</v>
      </c>
      <c r="K33" s="188">
        <v>318302</v>
      </c>
      <c r="L33" s="188">
        <v>83304</v>
      </c>
      <c r="M33" s="188"/>
      <c r="N33" s="188">
        <v>108706</v>
      </c>
      <c r="O33" s="188">
        <v>34459</v>
      </c>
      <c r="P33" s="188"/>
      <c r="Q33" s="188"/>
      <c r="R33" s="188">
        <v>303616</v>
      </c>
      <c r="S33" s="188"/>
      <c r="T33" s="188"/>
      <c r="U33" s="188"/>
      <c r="V33" s="188"/>
      <c r="W33" s="189"/>
    </row>
    <row r="34" spans="1:23" ht="25.5" outlineLevel="2" x14ac:dyDescent="0.2">
      <c r="A34" s="195"/>
      <c r="B34" s="191"/>
      <c r="C34" s="191"/>
      <c r="D34" s="191"/>
      <c r="E34" s="196" t="s">
        <v>329</v>
      </c>
      <c r="F34" s="196" t="s">
        <v>330</v>
      </c>
      <c r="G34" s="188">
        <v>338035</v>
      </c>
      <c r="H34" s="197">
        <v>183363</v>
      </c>
      <c r="I34" s="197">
        <v>53018</v>
      </c>
      <c r="J34" s="197">
        <v>2000</v>
      </c>
      <c r="K34" s="197">
        <v>36389</v>
      </c>
      <c r="L34" s="197">
        <v>44605</v>
      </c>
      <c r="M34" s="197"/>
      <c r="N34" s="197">
        <v>2660</v>
      </c>
      <c r="O34" s="197">
        <v>16000</v>
      </c>
      <c r="P34" s="197"/>
      <c r="Q34" s="197"/>
      <c r="R34" s="197"/>
      <c r="S34" s="197"/>
      <c r="T34" s="197"/>
      <c r="U34" s="197"/>
      <c r="V34" s="197"/>
      <c r="W34" s="198"/>
    </row>
    <row r="35" spans="1:23" ht="51" outlineLevel="2" x14ac:dyDescent="0.2">
      <c r="A35" s="192"/>
      <c r="B35" s="193"/>
      <c r="C35" s="193"/>
      <c r="D35" s="193"/>
      <c r="E35" s="194" t="s">
        <v>331</v>
      </c>
      <c r="F35" s="194" t="s">
        <v>332</v>
      </c>
      <c r="G35" s="188">
        <v>24436</v>
      </c>
      <c r="H35" s="199"/>
      <c r="I35" s="199"/>
      <c r="J35" s="199"/>
      <c r="K35" s="199">
        <v>890</v>
      </c>
      <c r="L35" s="199">
        <v>1930</v>
      </c>
      <c r="M35" s="199"/>
      <c r="N35" s="199">
        <v>21616</v>
      </c>
      <c r="O35" s="199"/>
      <c r="P35" s="199"/>
      <c r="Q35" s="199"/>
      <c r="R35" s="199"/>
      <c r="S35" s="199"/>
      <c r="T35" s="199"/>
      <c r="U35" s="199"/>
      <c r="V35" s="199"/>
      <c r="W35" s="200"/>
    </row>
    <row r="36" spans="1:23" ht="92.45" customHeight="1" outlineLevel="2" x14ac:dyDescent="0.2">
      <c r="A36" s="195"/>
      <c r="B36" s="191"/>
      <c r="C36" s="191"/>
      <c r="D36" s="191"/>
      <c r="E36" s="196" t="s">
        <v>683</v>
      </c>
      <c r="F36" s="196" t="s">
        <v>684</v>
      </c>
      <c r="G36" s="188">
        <v>86174</v>
      </c>
      <c r="H36" s="197"/>
      <c r="I36" s="197"/>
      <c r="J36" s="197"/>
      <c r="K36" s="197">
        <v>66369</v>
      </c>
      <c r="L36" s="197">
        <v>15200</v>
      </c>
      <c r="M36" s="197"/>
      <c r="N36" s="197">
        <v>2605</v>
      </c>
      <c r="O36" s="197"/>
      <c r="P36" s="197"/>
      <c r="Q36" s="197"/>
      <c r="R36" s="197">
        <v>2000</v>
      </c>
      <c r="S36" s="197"/>
      <c r="T36" s="197"/>
      <c r="U36" s="197"/>
      <c r="V36" s="197"/>
      <c r="W36" s="198"/>
    </row>
    <row r="37" spans="1:23" ht="79.150000000000006" customHeight="1" outlineLevel="2" x14ac:dyDescent="0.2">
      <c r="A37" s="192"/>
      <c r="B37" s="193"/>
      <c r="C37" s="193"/>
      <c r="D37" s="193"/>
      <c r="E37" s="194" t="s">
        <v>685</v>
      </c>
      <c r="F37" s="194" t="s">
        <v>686</v>
      </c>
      <c r="G37" s="188">
        <v>244601</v>
      </c>
      <c r="H37" s="199"/>
      <c r="I37" s="199"/>
      <c r="J37" s="199"/>
      <c r="K37" s="199">
        <v>121199</v>
      </c>
      <c r="L37" s="199">
        <v>5790</v>
      </c>
      <c r="M37" s="199"/>
      <c r="N37" s="199">
        <v>21000</v>
      </c>
      <c r="O37" s="199"/>
      <c r="P37" s="199"/>
      <c r="Q37" s="199"/>
      <c r="R37" s="199">
        <v>96612</v>
      </c>
      <c r="S37" s="199"/>
      <c r="T37" s="199"/>
      <c r="U37" s="199"/>
      <c r="V37" s="199"/>
      <c r="W37" s="200"/>
    </row>
    <row r="38" spans="1:23" ht="52.9" customHeight="1" outlineLevel="2" x14ac:dyDescent="0.2">
      <c r="A38" s="195"/>
      <c r="B38" s="191"/>
      <c r="C38" s="191"/>
      <c r="D38" s="191"/>
      <c r="E38" s="196" t="s">
        <v>339</v>
      </c>
      <c r="F38" s="196" t="s">
        <v>340</v>
      </c>
      <c r="G38" s="188">
        <v>61409</v>
      </c>
      <c r="H38" s="197">
        <v>3500</v>
      </c>
      <c r="I38" s="197">
        <v>826</v>
      </c>
      <c r="J38" s="197"/>
      <c r="K38" s="197">
        <v>39503</v>
      </c>
      <c r="L38" s="197">
        <v>2810</v>
      </c>
      <c r="M38" s="197"/>
      <c r="N38" s="197">
        <v>14770</v>
      </c>
      <c r="O38" s="197"/>
      <c r="P38" s="197"/>
      <c r="Q38" s="197"/>
      <c r="R38" s="197"/>
      <c r="S38" s="197"/>
      <c r="T38" s="197"/>
      <c r="U38" s="197"/>
      <c r="V38" s="197"/>
      <c r="W38" s="198"/>
    </row>
    <row r="39" spans="1:23" ht="39.6" customHeight="1" outlineLevel="2" x14ac:dyDescent="0.2">
      <c r="A39" s="192"/>
      <c r="B39" s="193"/>
      <c r="C39" s="193"/>
      <c r="D39" s="193"/>
      <c r="E39" s="194" t="s">
        <v>341</v>
      </c>
      <c r="F39" s="194" t="s">
        <v>342</v>
      </c>
      <c r="G39" s="188">
        <v>17610</v>
      </c>
      <c r="H39" s="199"/>
      <c r="I39" s="199">
        <v>120</v>
      </c>
      <c r="J39" s="199"/>
      <c r="K39" s="199">
        <v>2870</v>
      </c>
      <c r="L39" s="199">
        <v>1600</v>
      </c>
      <c r="M39" s="199"/>
      <c r="N39" s="199">
        <v>13020</v>
      </c>
      <c r="O39" s="199"/>
      <c r="P39" s="199"/>
      <c r="Q39" s="199"/>
      <c r="R39" s="199"/>
      <c r="S39" s="199"/>
      <c r="T39" s="199"/>
      <c r="U39" s="199"/>
      <c r="V39" s="199"/>
      <c r="W39" s="200"/>
    </row>
    <row r="40" spans="1:23" ht="79.150000000000006" customHeight="1" outlineLevel="2" x14ac:dyDescent="0.2">
      <c r="A40" s="195"/>
      <c r="B40" s="191"/>
      <c r="C40" s="191"/>
      <c r="D40" s="191"/>
      <c r="E40" s="196" t="s">
        <v>687</v>
      </c>
      <c r="F40" s="196" t="s">
        <v>688</v>
      </c>
      <c r="G40" s="188">
        <v>91685</v>
      </c>
      <c r="H40" s="197"/>
      <c r="I40" s="197"/>
      <c r="J40" s="197"/>
      <c r="K40" s="197">
        <v>39850</v>
      </c>
      <c r="L40" s="197">
        <v>4550</v>
      </c>
      <c r="M40" s="197"/>
      <c r="N40" s="197">
        <v>31735</v>
      </c>
      <c r="O40" s="197"/>
      <c r="P40" s="197"/>
      <c r="Q40" s="197"/>
      <c r="R40" s="197">
        <v>15550</v>
      </c>
      <c r="S40" s="197"/>
      <c r="T40" s="197"/>
      <c r="U40" s="197"/>
      <c r="V40" s="197"/>
      <c r="W40" s="198"/>
    </row>
    <row r="41" spans="1:23" ht="38.25" outlineLevel="2" x14ac:dyDescent="0.2">
      <c r="A41" s="192"/>
      <c r="B41" s="193"/>
      <c r="C41" s="193"/>
      <c r="D41" s="193"/>
      <c r="E41" s="194" t="s">
        <v>343</v>
      </c>
      <c r="F41" s="194" t="s">
        <v>344</v>
      </c>
      <c r="G41" s="188">
        <v>84807</v>
      </c>
      <c r="H41" s="199">
        <v>49068</v>
      </c>
      <c r="I41" s="199">
        <v>15388</v>
      </c>
      <c r="J41" s="199"/>
      <c r="K41" s="199">
        <v>11232</v>
      </c>
      <c r="L41" s="199">
        <v>6819</v>
      </c>
      <c r="M41" s="199"/>
      <c r="N41" s="199">
        <v>1300</v>
      </c>
      <c r="O41" s="199"/>
      <c r="P41" s="199"/>
      <c r="Q41" s="199"/>
      <c r="R41" s="199">
        <v>1000</v>
      </c>
      <c r="S41" s="199"/>
      <c r="T41" s="199"/>
      <c r="U41" s="199"/>
      <c r="V41" s="199"/>
      <c r="W41" s="200"/>
    </row>
    <row r="42" spans="1:23" ht="52.9" customHeight="1" outlineLevel="2" x14ac:dyDescent="0.2">
      <c r="A42" s="195"/>
      <c r="B42" s="191"/>
      <c r="C42" s="191"/>
      <c r="D42" s="191"/>
      <c r="E42" s="196" t="s">
        <v>689</v>
      </c>
      <c r="F42" s="196" t="s">
        <v>690</v>
      </c>
      <c r="G42" s="188">
        <v>188454</v>
      </c>
      <c r="H42" s="197"/>
      <c r="I42" s="197"/>
      <c r="J42" s="197"/>
      <c r="K42" s="197"/>
      <c r="L42" s="197"/>
      <c r="M42" s="197"/>
      <c r="N42" s="197"/>
      <c r="O42" s="197"/>
      <c r="P42" s="197"/>
      <c r="Q42" s="197"/>
      <c r="R42" s="197">
        <v>188454</v>
      </c>
      <c r="S42" s="197"/>
      <c r="T42" s="197"/>
      <c r="U42" s="197"/>
      <c r="V42" s="197"/>
      <c r="W42" s="198"/>
    </row>
    <row r="43" spans="1:23" ht="76.5" outlineLevel="2" x14ac:dyDescent="0.2">
      <c r="A43" s="192"/>
      <c r="B43" s="193"/>
      <c r="C43" s="193"/>
      <c r="D43" s="193"/>
      <c r="E43" s="194" t="s">
        <v>348</v>
      </c>
      <c r="F43" s="194" t="s">
        <v>349</v>
      </c>
      <c r="G43" s="188">
        <v>18459</v>
      </c>
      <c r="H43" s="199"/>
      <c r="I43" s="199"/>
      <c r="J43" s="199"/>
      <c r="K43" s="199"/>
      <c r="L43" s="199"/>
      <c r="M43" s="199"/>
      <c r="N43" s="199"/>
      <c r="O43" s="199">
        <v>18459</v>
      </c>
      <c r="P43" s="199"/>
      <c r="Q43" s="199"/>
      <c r="R43" s="199"/>
      <c r="S43" s="199"/>
      <c r="T43" s="199"/>
      <c r="U43" s="199"/>
      <c r="V43" s="199"/>
      <c r="W43" s="200"/>
    </row>
    <row r="44" spans="1:23" ht="25.9" customHeight="1" outlineLevel="1" x14ac:dyDescent="0.2">
      <c r="A44" s="195"/>
      <c r="B44" s="191"/>
      <c r="C44" s="196" t="s">
        <v>691</v>
      </c>
      <c r="D44" s="291" t="s">
        <v>692</v>
      </c>
      <c r="E44" s="292"/>
      <c r="F44" s="293"/>
      <c r="G44" s="188">
        <v>12000</v>
      </c>
      <c r="H44" s="188"/>
      <c r="I44" s="188"/>
      <c r="J44" s="188"/>
      <c r="K44" s="188">
        <v>11500</v>
      </c>
      <c r="L44" s="188">
        <v>300</v>
      </c>
      <c r="M44" s="188"/>
      <c r="N44" s="188">
        <v>200</v>
      </c>
      <c r="O44" s="188"/>
      <c r="P44" s="188"/>
      <c r="Q44" s="188"/>
      <c r="R44" s="188"/>
      <c r="S44" s="188"/>
      <c r="T44" s="188"/>
      <c r="U44" s="188"/>
      <c r="V44" s="188"/>
      <c r="W44" s="189"/>
    </row>
    <row r="45" spans="1:23" ht="66" customHeight="1" outlineLevel="2" x14ac:dyDescent="0.2">
      <c r="A45" s="192"/>
      <c r="B45" s="193"/>
      <c r="C45" s="193"/>
      <c r="D45" s="193"/>
      <c r="E45" s="194" t="s">
        <v>353</v>
      </c>
      <c r="F45" s="194" t="s">
        <v>354</v>
      </c>
      <c r="G45" s="188">
        <v>12000</v>
      </c>
      <c r="H45" s="199"/>
      <c r="I45" s="199"/>
      <c r="J45" s="199"/>
      <c r="K45" s="199">
        <v>11500</v>
      </c>
      <c r="L45" s="199">
        <v>300</v>
      </c>
      <c r="M45" s="199"/>
      <c r="N45" s="199">
        <v>200</v>
      </c>
      <c r="O45" s="199"/>
      <c r="P45" s="199"/>
      <c r="Q45" s="199"/>
      <c r="R45" s="199"/>
      <c r="S45" s="199"/>
      <c r="T45" s="199"/>
      <c r="U45" s="199"/>
      <c r="V45" s="199"/>
      <c r="W45" s="200"/>
    </row>
    <row r="46" spans="1:23" ht="13.15" customHeight="1" x14ac:dyDescent="0.2">
      <c r="A46" s="190" t="s">
        <v>355</v>
      </c>
      <c r="B46" s="291" t="s">
        <v>356</v>
      </c>
      <c r="C46" s="292"/>
      <c r="D46" s="292"/>
      <c r="E46" s="292"/>
      <c r="F46" s="293"/>
      <c r="G46" s="188">
        <v>266980</v>
      </c>
      <c r="H46" s="188"/>
      <c r="I46" s="188"/>
      <c r="J46" s="188"/>
      <c r="K46" s="188">
        <v>235650</v>
      </c>
      <c r="L46" s="188"/>
      <c r="M46" s="188"/>
      <c r="N46" s="188">
        <v>1030</v>
      </c>
      <c r="O46" s="188">
        <v>30300</v>
      </c>
      <c r="P46" s="188"/>
      <c r="Q46" s="188"/>
      <c r="R46" s="188"/>
      <c r="S46" s="188"/>
      <c r="T46" s="188"/>
      <c r="U46" s="188"/>
      <c r="V46" s="188"/>
      <c r="W46" s="189"/>
    </row>
    <row r="47" spans="1:23" ht="24.6" customHeight="1" outlineLevel="1" x14ac:dyDescent="0.2">
      <c r="A47" s="192"/>
      <c r="B47" s="193"/>
      <c r="C47" s="194" t="s">
        <v>357</v>
      </c>
      <c r="D47" s="291" t="s">
        <v>358</v>
      </c>
      <c r="E47" s="292"/>
      <c r="F47" s="293"/>
      <c r="G47" s="188">
        <v>115085</v>
      </c>
      <c r="H47" s="188"/>
      <c r="I47" s="188"/>
      <c r="J47" s="188"/>
      <c r="K47" s="188">
        <v>115055</v>
      </c>
      <c r="L47" s="188"/>
      <c r="M47" s="188"/>
      <c r="N47" s="188">
        <v>30</v>
      </c>
      <c r="O47" s="188"/>
      <c r="P47" s="188"/>
      <c r="Q47" s="188"/>
      <c r="R47" s="188"/>
      <c r="S47" s="188"/>
      <c r="T47" s="188"/>
      <c r="U47" s="188"/>
      <c r="V47" s="188"/>
      <c r="W47" s="189"/>
    </row>
    <row r="48" spans="1:23" ht="52.9" customHeight="1" outlineLevel="2" x14ac:dyDescent="0.2">
      <c r="A48" s="195"/>
      <c r="B48" s="191"/>
      <c r="C48" s="191"/>
      <c r="D48" s="191"/>
      <c r="E48" s="196" t="s">
        <v>359</v>
      </c>
      <c r="F48" s="196" t="s">
        <v>358</v>
      </c>
      <c r="G48" s="188">
        <v>50885</v>
      </c>
      <c r="H48" s="197"/>
      <c r="I48" s="197"/>
      <c r="J48" s="197"/>
      <c r="K48" s="197">
        <v>50885</v>
      </c>
      <c r="L48" s="197"/>
      <c r="M48" s="197"/>
      <c r="N48" s="197"/>
      <c r="O48" s="197"/>
      <c r="P48" s="197"/>
      <c r="Q48" s="197"/>
      <c r="R48" s="197"/>
      <c r="S48" s="197"/>
      <c r="T48" s="197"/>
      <c r="U48" s="197"/>
      <c r="V48" s="197"/>
      <c r="W48" s="198"/>
    </row>
    <row r="49" spans="1:23" ht="92.45" customHeight="1" outlineLevel="2" x14ac:dyDescent="0.2">
      <c r="A49" s="192"/>
      <c r="B49" s="193"/>
      <c r="C49" s="193"/>
      <c r="D49" s="193"/>
      <c r="E49" s="194" t="s">
        <v>693</v>
      </c>
      <c r="F49" s="194" t="s">
        <v>360</v>
      </c>
      <c r="G49" s="188">
        <v>64200</v>
      </c>
      <c r="H49" s="199"/>
      <c r="I49" s="199"/>
      <c r="J49" s="199"/>
      <c r="K49" s="199">
        <v>64170</v>
      </c>
      <c r="L49" s="199"/>
      <c r="M49" s="199"/>
      <c r="N49" s="199">
        <v>30</v>
      </c>
      <c r="O49" s="199"/>
      <c r="P49" s="199"/>
      <c r="Q49" s="199"/>
      <c r="R49" s="199"/>
      <c r="S49" s="199"/>
      <c r="T49" s="199"/>
      <c r="U49" s="199"/>
      <c r="V49" s="199"/>
      <c r="W49" s="200"/>
    </row>
    <row r="50" spans="1:23" ht="13.15" customHeight="1" outlineLevel="1" x14ac:dyDescent="0.2">
      <c r="A50" s="195"/>
      <c r="B50" s="191"/>
      <c r="C50" s="196" t="s">
        <v>361</v>
      </c>
      <c r="D50" s="291" t="s">
        <v>362</v>
      </c>
      <c r="E50" s="292"/>
      <c r="F50" s="293"/>
      <c r="G50" s="188">
        <v>147895</v>
      </c>
      <c r="H50" s="188"/>
      <c r="I50" s="188"/>
      <c r="J50" s="188"/>
      <c r="K50" s="188">
        <v>120595</v>
      </c>
      <c r="L50" s="188"/>
      <c r="M50" s="188"/>
      <c r="N50" s="188">
        <v>1000</v>
      </c>
      <c r="O50" s="188">
        <v>26300</v>
      </c>
      <c r="P50" s="188"/>
      <c r="Q50" s="188"/>
      <c r="R50" s="188"/>
      <c r="S50" s="188"/>
      <c r="T50" s="188"/>
      <c r="U50" s="188"/>
      <c r="V50" s="188"/>
      <c r="W50" s="189"/>
    </row>
    <row r="51" spans="1:23" ht="38.25" outlineLevel="2" x14ac:dyDescent="0.2">
      <c r="A51" s="192"/>
      <c r="B51" s="193"/>
      <c r="C51" s="193"/>
      <c r="D51" s="193"/>
      <c r="E51" s="194" t="s">
        <v>363</v>
      </c>
      <c r="F51" s="194" t="s">
        <v>364</v>
      </c>
      <c r="G51" s="188">
        <v>147895</v>
      </c>
      <c r="H51" s="199"/>
      <c r="I51" s="199"/>
      <c r="J51" s="199"/>
      <c r="K51" s="199">
        <v>120595</v>
      </c>
      <c r="L51" s="199"/>
      <c r="M51" s="199"/>
      <c r="N51" s="199">
        <v>1000</v>
      </c>
      <c r="O51" s="199">
        <v>26300</v>
      </c>
      <c r="P51" s="199"/>
      <c r="Q51" s="199"/>
      <c r="R51" s="199"/>
      <c r="S51" s="199"/>
      <c r="T51" s="199"/>
      <c r="U51" s="199"/>
      <c r="V51" s="199"/>
      <c r="W51" s="200"/>
    </row>
    <row r="52" spans="1:23" ht="13.15" customHeight="1" outlineLevel="1" x14ac:dyDescent="0.2">
      <c r="A52" s="195"/>
      <c r="B52" s="191"/>
      <c r="C52" s="196" t="s">
        <v>365</v>
      </c>
      <c r="D52" s="291" t="s">
        <v>366</v>
      </c>
      <c r="E52" s="292"/>
      <c r="F52" s="293"/>
      <c r="G52" s="188">
        <v>4000</v>
      </c>
      <c r="H52" s="188"/>
      <c r="I52" s="188"/>
      <c r="J52" s="188"/>
      <c r="K52" s="188"/>
      <c r="L52" s="188"/>
      <c r="M52" s="188"/>
      <c r="N52" s="188"/>
      <c r="O52" s="188">
        <v>4000</v>
      </c>
      <c r="P52" s="188"/>
      <c r="Q52" s="188"/>
      <c r="R52" s="188"/>
      <c r="S52" s="188"/>
      <c r="T52" s="188"/>
      <c r="U52" s="188"/>
      <c r="V52" s="188"/>
      <c r="W52" s="189"/>
    </row>
    <row r="53" spans="1:23" ht="66" customHeight="1" outlineLevel="2" x14ac:dyDescent="0.2">
      <c r="A53" s="192"/>
      <c r="B53" s="193"/>
      <c r="C53" s="193"/>
      <c r="D53" s="193"/>
      <c r="E53" s="194" t="s">
        <v>367</v>
      </c>
      <c r="F53" s="194" t="s">
        <v>368</v>
      </c>
      <c r="G53" s="188">
        <v>4000</v>
      </c>
      <c r="H53" s="199"/>
      <c r="I53" s="199"/>
      <c r="J53" s="199"/>
      <c r="K53" s="199"/>
      <c r="L53" s="199"/>
      <c r="M53" s="199"/>
      <c r="N53" s="199"/>
      <c r="O53" s="199">
        <v>4000</v>
      </c>
      <c r="P53" s="199"/>
      <c r="Q53" s="199"/>
      <c r="R53" s="199"/>
      <c r="S53" s="199"/>
      <c r="T53" s="199"/>
      <c r="U53" s="199"/>
      <c r="V53" s="199"/>
      <c r="W53" s="200"/>
    </row>
    <row r="54" spans="1:23" ht="13.15" customHeight="1" x14ac:dyDescent="0.2">
      <c r="A54" s="190" t="s">
        <v>369</v>
      </c>
      <c r="B54" s="291" t="s">
        <v>370</v>
      </c>
      <c r="C54" s="292"/>
      <c r="D54" s="292"/>
      <c r="E54" s="292"/>
      <c r="F54" s="293"/>
      <c r="G54" s="188">
        <v>8423711</v>
      </c>
      <c r="H54" s="188">
        <v>1617492</v>
      </c>
      <c r="I54" s="188">
        <v>453270</v>
      </c>
      <c r="J54" s="188">
        <v>35759</v>
      </c>
      <c r="K54" s="188">
        <v>3146353</v>
      </c>
      <c r="L54" s="188">
        <v>201151</v>
      </c>
      <c r="M54" s="188"/>
      <c r="N54" s="188">
        <v>52321</v>
      </c>
      <c r="O54" s="188">
        <v>201502</v>
      </c>
      <c r="P54" s="188"/>
      <c r="Q54" s="188">
        <v>1000</v>
      </c>
      <c r="R54" s="188">
        <v>2714863</v>
      </c>
      <c r="S54" s="188"/>
      <c r="T54" s="188"/>
      <c r="U54" s="188"/>
      <c r="V54" s="188"/>
      <c r="W54" s="189"/>
    </row>
    <row r="55" spans="1:23" ht="13.15" customHeight="1" outlineLevel="1" x14ac:dyDescent="0.2">
      <c r="A55" s="192"/>
      <c r="B55" s="193"/>
      <c r="C55" s="194" t="s">
        <v>371</v>
      </c>
      <c r="D55" s="291" t="s">
        <v>372</v>
      </c>
      <c r="E55" s="292"/>
      <c r="F55" s="293"/>
      <c r="G55" s="188">
        <v>7404365</v>
      </c>
      <c r="H55" s="188">
        <v>1433202</v>
      </c>
      <c r="I55" s="188">
        <v>398351</v>
      </c>
      <c r="J55" s="188">
        <v>35239</v>
      </c>
      <c r="K55" s="188">
        <v>2628310</v>
      </c>
      <c r="L55" s="188">
        <v>175431</v>
      </c>
      <c r="M55" s="188"/>
      <c r="N55" s="188">
        <v>36382</v>
      </c>
      <c r="O55" s="188">
        <v>101502</v>
      </c>
      <c r="P55" s="188"/>
      <c r="Q55" s="188">
        <v>1000</v>
      </c>
      <c r="R55" s="188">
        <v>2594948</v>
      </c>
      <c r="S55" s="188"/>
      <c r="T55" s="188"/>
      <c r="U55" s="188"/>
      <c r="V55" s="188"/>
      <c r="W55" s="189"/>
    </row>
    <row r="56" spans="1:23" ht="66" customHeight="1" outlineLevel="2" x14ac:dyDescent="0.2">
      <c r="A56" s="195"/>
      <c r="B56" s="191"/>
      <c r="C56" s="191"/>
      <c r="D56" s="191"/>
      <c r="E56" s="196" t="s">
        <v>373</v>
      </c>
      <c r="F56" s="196" t="s">
        <v>694</v>
      </c>
      <c r="G56" s="188">
        <v>2075217</v>
      </c>
      <c r="H56" s="197">
        <v>489340</v>
      </c>
      <c r="I56" s="197">
        <v>119267</v>
      </c>
      <c r="J56" s="197">
        <v>32453</v>
      </c>
      <c r="K56" s="197">
        <v>186403</v>
      </c>
      <c r="L56" s="197">
        <v>21632</v>
      </c>
      <c r="M56" s="197"/>
      <c r="N56" s="197">
        <v>7471</v>
      </c>
      <c r="O56" s="197">
        <v>101502</v>
      </c>
      <c r="P56" s="197"/>
      <c r="Q56" s="197"/>
      <c r="R56" s="197">
        <v>1117149</v>
      </c>
      <c r="S56" s="197"/>
      <c r="T56" s="197"/>
      <c r="U56" s="197"/>
      <c r="V56" s="197"/>
      <c r="W56" s="198"/>
    </row>
    <row r="57" spans="1:23" ht="38.25" outlineLevel="2" x14ac:dyDescent="0.2">
      <c r="A57" s="192"/>
      <c r="B57" s="193"/>
      <c r="C57" s="193"/>
      <c r="D57" s="193"/>
      <c r="E57" s="194" t="s">
        <v>695</v>
      </c>
      <c r="F57" s="194" t="s">
        <v>696</v>
      </c>
      <c r="G57" s="188">
        <v>818726</v>
      </c>
      <c r="H57" s="199">
        <v>294242</v>
      </c>
      <c r="I57" s="199">
        <v>88299</v>
      </c>
      <c r="J57" s="199">
        <v>2750</v>
      </c>
      <c r="K57" s="199">
        <v>190820</v>
      </c>
      <c r="L57" s="199">
        <v>6758</v>
      </c>
      <c r="M57" s="199"/>
      <c r="N57" s="199">
        <v>280</v>
      </c>
      <c r="O57" s="199"/>
      <c r="P57" s="199"/>
      <c r="Q57" s="199">
        <v>1000</v>
      </c>
      <c r="R57" s="199">
        <v>234577</v>
      </c>
      <c r="S57" s="199"/>
      <c r="T57" s="199"/>
      <c r="U57" s="199"/>
      <c r="V57" s="199"/>
      <c r="W57" s="200"/>
    </row>
    <row r="58" spans="1:23" ht="38.25" outlineLevel="2" x14ac:dyDescent="0.2">
      <c r="A58" s="195"/>
      <c r="B58" s="191"/>
      <c r="C58" s="191"/>
      <c r="D58" s="191"/>
      <c r="E58" s="196" t="s">
        <v>376</v>
      </c>
      <c r="F58" s="196" t="s">
        <v>377</v>
      </c>
      <c r="G58" s="188">
        <v>316040</v>
      </c>
      <c r="H58" s="197">
        <v>125638</v>
      </c>
      <c r="I58" s="197">
        <v>37794</v>
      </c>
      <c r="J58" s="197"/>
      <c r="K58" s="197">
        <v>110886</v>
      </c>
      <c r="L58" s="197">
        <v>10878</v>
      </c>
      <c r="M58" s="197"/>
      <c r="N58" s="197">
        <v>2733</v>
      </c>
      <c r="O58" s="197"/>
      <c r="P58" s="197"/>
      <c r="Q58" s="197"/>
      <c r="R58" s="197">
        <v>28111</v>
      </c>
      <c r="S58" s="197"/>
      <c r="T58" s="197"/>
      <c r="U58" s="197"/>
      <c r="V58" s="197"/>
      <c r="W58" s="198"/>
    </row>
    <row r="59" spans="1:23" ht="105.6" customHeight="1" outlineLevel="2" x14ac:dyDescent="0.2">
      <c r="A59" s="192"/>
      <c r="B59" s="193"/>
      <c r="C59" s="193"/>
      <c r="D59" s="193"/>
      <c r="E59" s="194" t="s">
        <v>697</v>
      </c>
      <c r="F59" s="194" t="s">
        <v>382</v>
      </c>
      <c r="G59" s="188">
        <v>2509125</v>
      </c>
      <c r="H59" s="199">
        <v>226084</v>
      </c>
      <c r="I59" s="199">
        <v>65026</v>
      </c>
      <c r="J59" s="199"/>
      <c r="K59" s="199">
        <v>1227298</v>
      </c>
      <c r="L59" s="199">
        <v>57084</v>
      </c>
      <c r="M59" s="199"/>
      <c r="N59" s="199">
        <v>6170</v>
      </c>
      <c r="O59" s="199"/>
      <c r="P59" s="199"/>
      <c r="Q59" s="199"/>
      <c r="R59" s="199">
        <v>927463</v>
      </c>
      <c r="S59" s="199"/>
      <c r="T59" s="199"/>
      <c r="U59" s="199"/>
      <c r="V59" s="199"/>
      <c r="W59" s="200"/>
    </row>
    <row r="60" spans="1:23" ht="79.150000000000006" customHeight="1" outlineLevel="2" x14ac:dyDescent="0.2">
      <c r="A60" s="195"/>
      <c r="B60" s="191"/>
      <c r="C60" s="191"/>
      <c r="D60" s="191"/>
      <c r="E60" s="196" t="s">
        <v>385</v>
      </c>
      <c r="F60" s="196" t="s">
        <v>386</v>
      </c>
      <c r="G60" s="188">
        <v>335661</v>
      </c>
      <c r="H60" s="197">
        <v>65716</v>
      </c>
      <c r="I60" s="197">
        <v>19039</v>
      </c>
      <c r="J60" s="197">
        <v>36</v>
      </c>
      <c r="K60" s="197">
        <v>167662</v>
      </c>
      <c r="L60" s="197">
        <v>19777</v>
      </c>
      <c r="M60" s="197"/>
      <c r="N60" s="197">
        <v>1919</v>
      </c>
      <c r="O60" s="197"/>
      <c r="P60" s="197"/>
      <c r="Q60" s="197"/>
      <c r="R60" s="197">
        <v>61512</v>
      </c>
      <c r="S60" s="197"/>
      <c r="T60" s="197"/>
      <c r="U60" s="197"/>
      <c r="V60" s="197"/>
      <c r="W60" s="198"/>
    </row>
    <row r="61" spans="1:23" ht="79.150000000000006" customHeight="1" outlineLevel="2" x14ac:dyDescent="0.2">
      <c r="A61" s="192"/>
      <c r="B61" s="193"/>
      <c r="C61" s="193"/>
      <c r="D61" s="193"/>
      <c r="E61" s="194" t="s">
        <v>387</v>
      </c>
      <c r="F61" s="194" t="s">
        <v>698</v>
      </c>
      <c r="G61" s="188">
        <v>660502</v>
      </c>
      <c r="H61" s="199">
        <v>130768</v>
      </c>
      <c r="I61" s="199">
        <v>39450</v>
      </c>
      <c r="J61" s="199"/>
      <c r="K61" s="199">
        <v>332106</v>
      </c>
      <c r="L61" s="199">
        <v>41857</v>
      </c>
      <c r="M61" s="199"/>
      <c r="N61" s="199">
        <v>10896</v>
      </c>
      <c r="O61" s="199"/>
      <c r="P61" s="199"/>
      <c r="Q61" s="199"/>
      <c r="R61" s="199">
        <v>105425</v>
      </c>
      <c r="S61" s="199"/>
      <c r="T61" s="199"/>
      <c r="U61" s="199"/>
      <c r="V61" s="199"/>
      <c r="W61" s="200"/>
    </row>
    <row r="62" spans="1:23" ht="92.45" customHeight="1" outlineLevel="2" x14ac:dyDescent="0.2">
      <c r="A62" s="195"/>
      <c r="B62" s="191"/>
      <c r="C62" s="191"/>
      <c r="D62" s="191"/>
      <c r="E62" s="196" t="s">
        <v>389</v>
      </c>
      <c r="F62" s="196" t="s">
        <v>699</v>
      </c>
      <c r="G62" s="188">
        <v>447331</v>
      </c>
      <c r="H62" s="197">
        <v>101414</v>
      </c>
      <c r="I62" s="197">
        <v>29476</v>
      </c>
      <c r="J62" s="197"/>
      <c r="K62" s="197">
        <v>236492</v>
      </c>
      <c r="L62" s="197">
        <v>17145</v>
      </c>
      <c r="M62" s="197"/>
      <c r="N62" s="197">
        <v>3273</v>
      </c>
      <c r="O62" s="197"/>
      <c r="P62" s="197"/>
      <c r="Q62" s="197"/>
      <c r="R62" s="197">
        <v>59531</v>
      </c>
      <c r="S62" s="197"/>
      <c r="T62" s="197"/>
      <c r="U62" s="197"/>
      <c r="V62" s="197"/>
      <c r="W62" s="198"/>
    </row>
    <row r="63" spans="1:23" ht="66" customHeight="1" outlineLevel="2" x14ac:dyDescent="0.2">
      <c r="A63" s="192"/>
      <c r="B63" s="193"/>
      <c r="C63" s="193"/>
      <c r="D63" s="193"/>
      <c r="E63" s="194" t="s">
        <v>393</v>
      </c>
      <c r="F63" s="194" t="s">
        <v>394</v>
      </c>
      <c r="G63" s="188">
        <v>241763</v>
      </c>
      <c r="H63" s="199"/>
      <c r="I63" s="199"/>
      <c r="J63" s="199"/>
      <c r="K63" s="199">
        <v>176643</v>
      </c>
      <c r="L63" s="199">
        <v>300</v>
      </c>
      <c r="M63" s="199"/>
      <c r="N63" s="199">
        <v>3640</v>
      </c>
      <c r="O63" s="199"/>
      <c r="P63" s="199"/>
      <c r="Q63" s="199"/>
      <c r="R63" s="199">
        <v>61180</v>
      </c>
      <c r="S63" s="199"/>
      <c r="T63" s="199"/>
      <c r="U63" s="199"/>
      <c r="V63" s="199"/>
      <c r="W63" s="200"/>
    </row>
    <row r="64" spans="1:23" ht="13.15" customHeight="1" outlineLevel="1" x14ac:dyDescent="0.2">
      <c r="A64" s="195"/>
      <c r="B64" s="191"/>
      <c r="C64" s="196" t="s">
        <v>397</v>
      </c>
      <c r="D64" s="291" t="s">
        <v>398</v>
      </c>
      <c r="E64" s="292"/>
      <c r="F64" s="293"/>
      <c r="G64" s="188">
        <v>451604</v>
      </c>
      <c r="H64" s="188"/>
      <c r="I64" s="188"/>
      <c r="J64" s="188"/>
      <c r="K64" s="188">
        <v>361189</v>
      </c>
      <c r="L64" s="188"/>
      <c r="M64" s="188"/>
      <c r="N64" s="188">
        <v>500</v>
      </c>
      <c r="O64" s="188"/>
      <c r="P64" s="188"/>
      <c r="Q64" s="188"/>
      <c r="R64" s="188">
        <v>89915</v>
      </c>
      <c r="S64" s="188"/>
      <c r="T64" s="188"/>
      <c r="U64" s="188"/>
      <c r="V64" s="188"/>
      <c r="W64" s="189"/>
    </row>
    <row r="65" spans="1:23" ht="38.25" outlineLevel="2" x14ac:dyDescent="0.2">
      <c r="A65" s="192"/>
      <c r="B65" s="193"/>
      <c r="C65" s="193"/>
      <c r="D65" s="193"/>
      <c r="E65" s="194" t="s">
        <v>399</v>
      </c>
      <c r="F65" s="194" t="s">
        <v>398</v>
      </c>
      <c r="G65" s="188">
        <v>451604</v>
      </c>
      <c r="H65" s="199"/>
      <c r="I65" s="199"/>
      <c r="J65" s="199"/>
      <c r="K65" s="199">
        <v>361189</v>
      </c>
      <c r="L65" s="199"/>
      <c r="M65" s="199"/>
      <c r="N65" s="199">
        <v>500</v>
      </c>
      <c r="O65" s="199"/>
      <c r="P65" s="199"/>
      <c r="Q65" s="199"/>
      <c r="R65" s="199">
        <v>89915</v>
      </c>
      <c r="S65" s="199"/>
      <c r="T65" s="199"/>
      <c r="U65" s="199"/>
      <c r="V65" s="199"/>
      <c r="W65" s="200"/>
    </row>
    <row r="66" spans="1:23" ht="13.15" customHeight="1" outlineLevel="1" x14ac:dyDescent="0.2">
      <c r="A66" s="195"/>
      <c r="B66" s="191"/>
      <c r="C66" s="196" t="s">
        <v>400</v>
      </c>
      <c r="D66" s="291" t="s">
        <v>401</v>
      </c>
      <c r="E66" s="292"/>
      <c r="F66" s="293"/>
      <c r="G66" s="188">
        <v>567742</v>
      </c>
      <c r="H66" s="188">
        <v>184290</v>
      </c>
      <c r="I66" s="188">
        <v>54919</v>
      </c>
      <c r="J66" s="188">
        <v>520</v>
      </c>
      <c r="K66" s="188">
        <v>156854</v>
      </c>
      <c r="L66" s="188">
        <v>25720</v>
      </c>
      <c r="M66" s="188"/>
      <c r="N66" s="188">
        <v>15439</v>
      </c>
      <c r="O66" s="188">
        <v>100000</v>
      </c>
      <c r="P66" s="188"/>
      <c r="Q66" s="188"/>
      <c r="R66" s="188">
        <v>30000</v>
      </c>
      <c r="S66" s="188"/>
      <c r="T66" s="188"/>
      <c r="U66" s="188"/>
      <c r="V66" s="188"/>
      <c r="W66" s="189"/>
    </row>
    <row r="67" spans="1:23" ht="52.9" customHeight="1" outlineLevel="2" x14ac:dyDescent="0.2">
      <c r="A67" s="192"/>
      <c r="B67" s="193"/>
      <c r="C67" s="193"/>
      <c r="D67" s="193"/>
      <c r="E67" s="194" t="s">
        <v>402</v>
      </c>
      <c r="F67" s="194" t="s">
        <v>403</v>
      </c>
      <c r="G67" s="188">
        <v>35549</v>
      </c>
      <c r="H67" s="199">
        <v>17113</v>
      </c>
      <c r="I67" s="199">
        <v>4216</v>
      </c>
      <c r="J67" s="199"/>
      <c r="K67" s="199">
        <v>7315</v>
      </c>
      <c r="L67" s="199"/>
      <c r="M67" s="199"/>
      <c r="N67" s="199">
        <v>6905</v>
      </c>
      <c r="O67" s="199"/>
      <c r="P67" s="199"/>
      <c r="Q67" s="199"/>
      <c r="R67" s="199"/>
      <c r="S67" s="199"/>
      <c r="T67" s="199"/>
      <c r="U67" s="199"/>
      <c r="V67" s="199"/>
      <c r="W67" s="200"/>
    </row>
    <row r="68" spans="1:23" ht="38.25" outlineLevel="2" x14ac:dyDescent="0.2">
      <c r="A68" s="195"/>
      <c r="B68" s="191"/>
      <c r="C68" s="191"/>
      <c r="D68" s="191"/>
      <c r="E68" s="196" t="s">
        <v>404</v>
      </c>
      <c r="F68" s="196" t="s">
        <v>405</v>
      </c>
      <c r="G68" s="188">
        <v>230481</v>
      </c>
      <c r="H68" s="197">
        <v>103857</v>
      </c>
      <c r="I68" s="197">
        <v>30777</v>
      </c>
      <c r="J68" s="197"/>
      <c r="K68" s="197">
        <v>78413</v>
      </c>
      <c r="L68" s="197">
        <v>9450</v>
      </c>
      <c r="M68" s="197"/>
      <c r="N68" s="197">
        <v>7984</v>
      </c>
      <c r="O68" s="197"/>
      <c r="P68" s="197"/>
      <c r="Q68" s="197"/>
      <c r="R68" s="197"/>
      <c r="S68" s="197"/>
      <c r="T68" s="197"/>
      <c r="U68" s="197"/>
      <c r="V68" s="197"/>
      <c r="W68" s="198"/>
    </row>
    <row r="69" spans="1:23" ht="39.6" customHeight="1" outlineLevel="2" x14ac:dyDescent="0.2">
      <c r="A69" s="192"/>
      <c r="B69" s="193"/>
      <c r="C69" s="193"/>
      <c r="D69" s="193"/>
      <c r="E69" s="194" t="s">
        <v>406</v>
      </c>
      <c r="F69" s="194" t="s">
        <v>407</v>
      </c>
      <c r="G69" s="188">
        <v>301712</v>
      </c>
      <c r="H69" s="199">
        <v>63320</v>
      </c>
      <c r="I69" s="199">
        <v>19926</v>
      </c>
      <c r="J69" s="199">
        <v>520</v>
      </c>
      <c r="K69" s="199">
        <v>71126</v>
      </c>
      <c r="L69" s="199">
        <v>16270</v>
      </c>
      <c r="M69" s="199"/>
      <c r="N69" s="199">
        <v>550</v>
      </c>
      <c r="O69" s="199">
        <v>100000</v>
      </c>
      <c r="P69" s="199"/>
      <c r="Q69" s="199"/>
      <c r="R69" s="199">
        <v>30000</v>
      </c>
      <c r="S69" s="199"/>
      <c r="T69" s="199"/>
      <c r="U69" s="199"/>
      <c r="V69" s="199"/>
      <c r="W69" s="200"/>
    </row>
    <row r="70" spans="1:23" ht="13.15" customHeight="1" x14ac:dyDescent="0.2">
      <c r="A70" s="190" t="s">
        <v>408</v>
      </c>
      <c r="B70" s="291" t="s">
        <v>409</v>
      </c>
      <c r="C70" s="292"/>
      <c r="D70" s="292"/>
      <c r="E70" s="292"/>
      <c r="F70" s="293"/>
      <c r="G70" s="188">
        <v>5286220</v>
      </c>
      <c r="H70" s="188">
        <v>1923922</v>
      </c>
      <c r="I70" s="188">
        <v>544345</v>
      </c>
      <c r="J70" s="188">
        <v>48581</v>
      </c>
      <c r="K70" s="188">
        <v>1428011</v>
      </c>
      <c r="L70" s="188">
        <v>282783</v>
      </c>
      <c r="M70" s="188">
        <v>15950</v>
      </c>
      <c r="N70" s="188">
        <v>42942</v>
      </c>
      <c r="O70" s="188">
        <v>699430</v>
      </c>
      <c r="P70" s="188"/>
      <c r="Q70" s="188"/>
      <c r="R70" s="188">
        <v>293681</v>
      </c>
      <c r="S70" s="188"/>
      <c r="T70" s="188"/>
      <c r="U70" s="188">
        <v>1538</v>
      </c>
      <c r="V70" s="188"/>
      <c r="W70" s="189">
        <v>5037</v>
      </c>
    </row>
    <row r="71" spans="1:23" ht="13.15" customHeight="1" outlineLevel="1" x14ac:dyDescent="0.2">
      <c r="A71" s="192"/>
      <c r="B71" s="193"/>
      <c r="C71" s="194" t="s">
        <v>410</v>
      </c>
      <c r="D71" s="291" t="s">
        <v>411</v>
      </c>
      <c r="E71" s="292"/>
      <c r="F71" s="293"/>
      <c r="G71" s="188">
        <v>820285</v>
      </c>
      <c r="H71" s="188">
        <v>68031</v>
      </c>
      <c r="I71" s="188">
        <v>20004</v>
      </c>
      <c r="J71" s="188">
        <v>1927</v>
      </c>
      <c r="K71" s="188">
        <v>117384</v>
      </c>
      <c r="L71" s="188">
        <v>28475</v>
      </c>
      <c r="M71" s="188"/>
      <c r="N71" s="188">
        <v>30022</v>
      </c>
      <c r="O71" s="188">
        <v>554442</v>
      </c>
      <c r="P71" s="188"/>
      <c r="Q71" s="188"/>
      <c r="R71" s="188"/>
      <c r="S71" s="188"/>
      <c r="T71" s="188"/>
      <c r="U71" s="188"/>
      <c r="V71" s="188"/>
      <c r="W71" s="189"/>
    </row>
    <row r="72" spans="1:23" ht="63.75" outlineLevel="2" x14ac:dyDescent="0.2">
      <c r="A72" s="195"/>
      <c r="B72" s="191"/>
      <c r="C72" s="191"/>
      <c r="D72" s="191"/>
      <c r="E72" s="196" t="s">
        <v>412</v>
      </c>
      <c r="F72" s="196" t="s">
        <v>413</v>
      </c>
      <c r="G72" s="188">
        <v>641916</v>
      </c>
      <c r="H72" s="197">
        <v>50837</v>
      </c>
      <c r="I72" s="197">
        <v>14826</v>
      </c>
      <c r="J72" s="197">
        <v>1927</v>
      </c>
      <c r="K72" s="197">
        <v>98026</v>
      </c>
      <c r="L72" s="197">
        <v>17655</v>
      </c>
      <c r="M72" s="197"/>
      <c r="N72" s="197">
        <v>29675</v>
      </c>
      <c r="O72" s="197">
        <v>428970</v>
      </c>
      <c r="P72" s="197"/>
      <c r="Q72" s="197"/>
      <c r="R72" s="197"/>
      <c r="S72" s="197"/>
      <c r="T72" s="197"/>
      <c r="U72" s="197"/>
      <c r="V72" s="197"/>
      <c r="W72" s="198"/>
    </row>
    <row r="73" spans="1:23" ht="66" customHeight="1" outlineLevel="2" x14ac:dyDescent="0.2">
      <c r="A73" s="192"/>
      <c r="B73" s="193"/>
      <c r="C73" s="193"/>
      <c r="D73" s="193"/>
      <c r="E73" s="194" t="s">
        <v>414</v>
      </c>
      <c r="F73" s="194" t="s">
        <v>415</v>
      </c>
      <c r="G73" s="188">
        <v>125472</v>
      </c>
      <c r="H73" s="199"/>
      <c r="I73" s="199"/>
      <c r="J73" s="199"/>
      <c r="K73" s="199"/>
      <c r="L73" s="199"/>
      <c r="M73" s="199"/>
      <c r="N73" s="199"/>
      <c r="O73" s="199">
        <v>125472</v>
      </c>
      <c r="P73" s="199"/>
      <c r="Q73" s="199"/>
      <c r="R73" s="199"/>
      <c r="S73" s="199"/>
      <c r="T73" s="199"/>
      <c r="U73" s="199"/>
      <c r="V73" s="199"/>
      <c r="W73" s="200"/>
    </row>
    <row r="74" spans="1:23" ht="145.15" customHeight="1" outlineLevel="2" x14ac:dyDescent="0.2">
      <c r="A74" s="195"/>
      <c r="B74" s="191"/>
      <c r="C74" s="191"/>
      <c r="D74" s="191"/>
      <c r="E74" s="196" t="s">
        <v>416</v>
      </c>
      <c r="F74" s="196" t="s">
        <v>417</v>
      </c>
      <c r="G74" s="188">
        <v>45997</v>
      </c>
      <c r="H74" s="197">
        <v>17094</v>
      </c>
      <c r="I74" s="197">
        <v>5154</v>
      </c>
      <c r="J74" s="197"/>
      <c r="K74" s="197">
        <v>17740</v>
      </c>
      <c r="L74" s="197">
        <v>5662</v>
      </c>
      <c r="M74" s="197"/>
      <c r="N74" s="197">
        <v>347</v>
      </c>
      <c r="O74" s="197"/>
      <c r="P74" s="197"/>
      <c r="Q74" s="197"/>
      <c r="R74" s="197"/>
      <c r="S74" s="197"/>
      <c r="T74" s="197"/>
      <c r="U74" s="197"/>
      <c r="V74" s="197"/>
      <c r="W74" s="198"/>
    </row>
    <row r="75" spans="1:23" ht="92.45" customHeight="1" outlineLevel="2" x14ac:dyDescent="0.2">
      <c r="A75" s="192"/>
      <c r="B75" s="193"/>
      <c r="C75" s="193"/>
      <c r="D75" s="193"/>
      <c r="E75" s="194" t="s">
        <v>418</v>
      </c>
      <c r="F75" s="194" t="s">
        <v>419</v>
      </c>
      <c r="G75" s="188">
        <v>3700</v>
      </c>
      <c r="H75" s="199"/>
      <c r="I75" s="199"/>
      <c r="J75" s="199"/>
      <c r="K75" s="199">
        <v>720</v>
      </c>
      <c r="L75" s="199">
        <v>2980</v>
      </c>
      <c r="M75" s="199"/>
      <c r="N75" s="199"/>
      <c r="O75" s="199"/>
      <c r="P75" s="199"/>
      <c r="Q75" s="199"/>
      <c r="R75" s="199"/>
      <c r="S75" s="199"/>
      <c r="T75" s="199"/>
      <c r="U75" s="199"/>
      <c r="V75" s="199"/>
      <c r="W75" s="200"/>
    </row>
    <row r="76" spans="1:23" ht="92.45" customHeight="1" outlineLevel="2" x14ac:dyDescent="0.2">
      <c r="A76" s="195"/>
      <c r="B76" s="191"/>
      <c r="C76" s="191"/>
      <c r="D76" s="191"/>
      <c r="E76" s="196" t="s">
        <v>420</v>
      </c>
      <c r="F76" s="196" t="s">
        <v>421</v>
      </c>
      <c r="G76" s="188">
        <v>3200</v>
      </c>
      <c r="H76" s="197">
        <v>100</v>
      </c>
      <c r="I76" s="197">
        <v>24</v>
      </c>
      <c r="J76" s="197"/>
      <c r="K76" s="197">
        <v>898</v>
      </c>
      <c r="L76" s="197">
        <v>2178</v>
      </c>
      <c r="M76" s="197"/>
      <c r="N76" s="197"/>
      <c r="O76" s="197"/>
      <c r="P76" s="197"/>
      <c r="Q76" s="197"/>
      <c r="R76" s="197"/>
      <c r="S76" s="197"/>
      <c r="T76" s="197"/>
      <c r="U76" s="197"/>
      <c r="V76" s="197"/>
      <c r="W76" s="198"/>
    </row>
    <row r="77" spans="1:23" ht="13.15" customHeight="1" outlineLevel="1" x14ac:dyDescent="0.2">
      <c r="A77" s="192"/>
      <c r="B77" s="193"/>
      <c r="C77" s="194" t="s">
        <v>422</v>
      </c>
      <c r="D77" s="291" t="s">
        <v>423</v>
      </c>
      <c r="E77" s="292"/>
      <c r="F77" s="293"/>
      <c r="G77" s="188">
        <v>700267</v>
      </c>
      <c r="H77" s="188">
        <v>343482</v>
      </c>
      <c r="I77" s="188">
        <v>105035</v>
      </c>
      <c r="J77" s="188">
        <v>20256</v>
      </c>
      <c r="K77" s="188">
        <v>118603</v>
      </c>
      <c r="L77" s="188">
        <v>20451</v>
      </c>
      <c r="M77" s="188">
        <v>15950</v>
      </c>
      <c r="N77" s="188">
        <v>180</v>
      </c>
      <c r="O77" s="188"/>
      <c r="P77" s="188"/>
      <c r="Q77" s="188"/>
      <c r="R77" s="188">
        <v>71273</v>
      </c>
      <c r="S77" s="188"/>
      <c r="T77" s="188"/>
      <c r="U77" s="188"/>
      <c r="V77" s="188"/>
      <c r="W77" s="189">
        <v>5037</v>
      </c>
    </row>
    <row r="78" spans="1:23" ht="52.9" customHeight="1" outlineLevel="2" x14ac:dyDescent="0.2">
      <c r="A78" s="195"/>
      <c r="B78" s="191"/>
      <c r="C78" s="191"/>
      <c r="D78" s="191"/>
      <c r="E78" s="196" t="s">
        <v>424</v>
      </c>
      <c r="F78" s="196" t="s">
        <v>425</v>
      </c>
      <c r="G78" s="188">
        <v>323111</v>
      </c>
      <c r="H78" s="197">
        <v>159109</v>
      </c>
      <c r="I78" s="197">
        <v>48715</v>
      </c>
      <c r="J78" s="197">
        <v>20256</v>
      </c>
      <c r="K78" s="197">
        <v>63754</v>
      </c>
      <c r="L78" s="197">
        <v>6323</v>
      </c>
      <c r="M78" s="197">
        <v>3000</v>
      </c>
      <c r="N78" s="197">
        <v>25</v>
      </c>
      <c r="O78" s="197"/>
      <c r="P78" s="197"/>
      <c r="Q78" s="197"/>
      <c r="R78" s="197">
        <v>16892</v>
      </c>
      <c r="S78" s="197"/>
      <c r="T78" s="197"/>
      <c r="U78" s="197"/>
      <c r="V78" s="197"/>
      <c r="W78" s="198">
        <v>5037</v>
      </c>
    </row>
    <row r="79" spans="1:23" ht="52.9" customHeight="1" outlineLevel="2" x14ac:dyDescent="0.2">
      <c r="A79" s="192"/>
      <c r="B79" s="193"/>
      <c r="C79" s="193"/>
      <c r="D79" s="193"/>
      <c r="E79" s="194" t="s">
        <v>426</v>
      </c>
      <c r="F79" s="194" t="s">
        <v>427</v>
      </c>
      <c r="G79" s="188">
        <v>24658</v>
      </c>
      <c r="H79" s="199">
        <v>13597</v>
      </c>
      <c r="I79" s="199">
        <v>4342</v>
      </c>
      <c r="J79" s="199"/>
      <c r="K79" s="199">
        <v>2269</v>
      </c>
      <c r="L79" s="199">
        <v>1095</v>
      </c>
      <c r="M79" s="199">
        <v>850</v>
      </c>
      <c r="N79" s="199">
        <v>5</v>
      </c>
      <c r="O79" s="199"/>
      <c r="P79" s="199"/>
      <c r="Q79" s="199"/>
      <c r="R79" s="199">
        <v>2500</v>
      </c>
      <c r="S79" s="199"/>
      <c r="T79" s="199"/>
      <c r="U79" s="199"/>
      <c r="V79" s="199"/>
      <c r="W79" s="200"/>
    </row>
    <row r="80" spans="1:23" ht="79.150000000000006" customHeight="1" outlineLevel="2" x14ac:dyDescent="0.2">
      <c r="A80" s="195"/>
      <c r="B80" s="191"/>
      <c r="C80" s="191"/>
      <c r="D80" s="191"/>
      <c r="E80" s="196" t="s">
        <v>428</v>
      </c>
      <c r="F80" s="196" t="s">
        <v>1066</v>
      </c>
      <c r="G80" s="188">
        <v>52190</v>
      </c>
      <c r="H80" s="197">
        <v>25340</v>
      </c>
      <c r="I80" s="197">
        <v>7433</v>
      </c>
      <c r="J80" s="197"/>
      <c r="K80" s="197">
        <v>14754</v>
      </c>
      <c r="L80" s="197">
        <v>1768</v>
      </c>
      <c r="M80" s="197">
        <v>850</v>
      </c>
      <c r="N80" s="197">
        <v>45</v>
      </c>
      <c r="O80" s="197"/>
      <c r="P80" s="197"/>
      <c r="Q80" s="197"/>
      <c r="R80" s="197">
        <v>2000</v>
      </c>
      <c r="S80" s="197"/>
      <c r="T80" s="197"/>
      <c r="U80" s="197"/>
      <c r="V80" s="197"/>
      <c r="W80" s="198"/>
    </row>
    <row r="81" spans="1:23" ht="52.9" customHeight="1" outlineLevel="2" x14ac:dyDescent="0.2">
      <c r="A81" s="192"/>
      <c r="B81" s="193"/>
      <c r="C81" s="193"/>
      <c r="D81" s="193"/>
      <c r="E81" s="194" t="s">
        <v>430</v>
      </c>
      <c r="F81" s="194" t="s">
        <v>431</v>
      </c>
      <c r="G81" s="188">
        <v>22311</v>
      </c>
      <c r="H81" s="199">
        <v>13018</v>
      </c>
      <c r="I81" s="199">
        <v>4258</v>
      </c>
      <c r="J81" s="199"/>
      <c r="K81" s="199">
        <v>1739</v>
      </c>
      <c r="L81" s="199">
        <v>193</v>
      </c>
      <c r="M81" s="199">
        <v>800</v>
      </c>
      <c r="N81" s="199">
        <v>3</v>
      </c>
      <c r="O81" s="199"/>
      <c r="P81" s="199"/>
      <c r="Q81" s="199"/>
      <c r="R81" s="199">
        <v>2300</v>
      </c>
      <c r="S81" s="199"/>
      <c r="T81" s="199"/>
      <c r="U81" s="199"/>
      <c r="V81" s="199"/>
      <c r="W81" s="200"/>
    </row>
    <row r="82" spans="1:23" ht="52.9" customHeight="1" outlineLevel="2" x14ac:dyDescent="0.2">
      <c r="A82" s="195"/>
      <c r="B82" s="191"/>
      <c r="C82" s="191"/>
      <c r="D82" s="191"/>
      <c r="E82" s="196" t="s">
        <v>432</v>
      </c>
      <c r="F82" s="196" t="s">
        <v>433</v>
      </c>
      <c r="G82" s="188">
        <v>24353</v>
      </c>
      <c r="H82" s="197">
        <v>13027</v>
      </c>
      <c r="I82" s="197">
        <v>4646</v>
      </c>
      <c r="J82" s="197"/>
      <c r="K82" s="197">
        <v>1335</v>
      </c>
      <c r="L82" s="197">
        <v>1590</v>
      </c>
      <c r="M82" s="197">
        <v>950</v>
      </c>
      <c r="N82" s="197">
        <v>5</v>
      </c>
      <c r="O82" s="197"/>
      <c r="P82" s="197"/>
      <c r="Q82" s="197"/>
      <c r="R82" s="197">
        <v>2800</v>
      </c>
      <c r="S82" s="197"/>
      <c r="T82" s="197"/>
      <c r="U82" s="197"/>
      <c r="V82" s="197"/>
      <c r="W82" s="198"/>
    </row>
    <row r="83" spans="1:23" ht="39.6" customHeight="1" outlineLevel="2" x14ac:dyDescent="0.2">
      <c r="A83" s="192"/>
      <c r="B83" s="193"/>
      <c r="C83" s="193"/>
      <c r="D83" s="193"/>
      <c r="E83" s="194" t="s">
        <v>434</v>
      </c>
      <c r="F83" s="194" t="s">
        <v>435</v>
      </c>
      <c r="G83" s="188">
        <v>49676</v>
      </c>
      <c r="H83" s="199">
        <v>27726</v>
      </c>
      <c r="I83" s="199">
        <v>8172</v>
      </c>
      <c r="J83" s="199"/>
      <c r="K83" s="199">
        <v>4737</v>
      </c>
      <c r="L83" s="199">
        <v>898</v>
      </c>
      <c r="M83" s="199">
        <v>2100</v>
      </c>
      <c r="N83" s="199">
        <v>43</v>
      </c>
      <c r="O83" s="199"/>
      <c r="P83" s="199"/>
      <c r="Q83" s="199"/>
      <c r="R83" s="199">
        <v>6000</v>
      </c>
      <c r="S83" s="199"/>
      <c r="T83" s="199"/>
      <c r="U83" s="199"/>
      <c r="V83" s="199"/>
      <c r="W83" s="200"/>
    </row>
    <row r="84" spans="1:23" ht="52.9" customHeight="1" outlineLevel="2" x14ac:dyDescent="0.2">
      <c r="A84" s="195"/>
      <c r="B84" s="191"/>
      <c r="C84" s="191"/>
      <c r="D84" s="191"/>
      <c r="E84" s="196" t="s">
        <v>436</v>
      </c>
      <c r="F84" s="196" t="s">
        <v>437</v>
      </c>
      <c r="G84" s="188">
        <v>17006</v>
      </c>
      <c r="H84" s="197">
        <v>7800</v>
      </c>
      <c r="I84" s="197">
        <v>2492</v>
      </c>
      <c r="J84" s="197"/>
      <c r="K84" s="197">
        <v>3281</v>
      </c>
      <c r="L84" s="197">
        <v>1118</v>
      </c>
      <c r="M84" s="197">
        <v>850</v>
      </c>
      <c r="N84" s="197">
        <v>2</v>
      </c>
      <c r="O84" s="197"/>
      <c r="P84" s="197"/>
      <c r="Q84" s="197"/>
      <c r="R84" s="197">
        <v>1463</v>
      </c>
      <c r="S84" s="197"/>
      <c r="T84" s="197"/>
      <c r="U84" s="197"/>
      <c r="V84" s="197"/>
      <c r="W84" s="198"/>
    </row>
    <row r="85" spans="1:23" ht="52.9" customHeight="1" outlineLevel="2" x14ac:dyDescent="0.2">
      <c r="A85" s="192"/>
      <c r="B85" s="193"/>
      <c r="C85" s="193"/>
      <c r="D85" s="193"/>
      <c r="E85" s="194" t="s">
        <v>438</v>
      </c>
      <c r="F85" s="194" t="s">
        <v>439</v>
      </c>
      <c r="G85" s="188">
        <v>65416</v>
      </c>
      <c r="H85" s="199">
        <v>34543</v>
      </c>
      <c r="I85" s="199">
        <v>10626</v>
      </c>
      <c r="J85" s="199"/>
      <c r="K85" s="199">
        <v>4247</v>
      </c>
      <c r="L85" s="199">
        <v>4036</v>
      </c>
      <c r="M85" s="199">
        <v>2000</v>
      </c>
      <c r="N85" s="199">
        <v>40</v>
      </c>
      <c r="O85" s="199"/>
      <c r="P85" s="199"/>
      <c r="Q85" s="199"/>
      <c r="R85" s="199">
        <v>9924</v>
      </c>
      <c r="S85" s="199"/>
      <c r="T85" s="199"/>
      <c r="U85" s="199"/>
      <c r="V85" s="199"/>
      <c r="W85" s="200"/>
    </row>
    <row r="86" spans="1:23" ht="66" customHeight="1" outlineLevel="2" x14ac:dyDescent="0.2">
      <c r="A86" s="195"/>
      <c r="B86" s="191"/>
      <c r="C86" s="191"/>
      <c r="D86" s="191"/>
      <c r="E86" s="196" t="s">
        <v>440</v>
      </c>
      <c r="F86" s="196" t="s">
        <v>700</v>
      </c>
      <c r="G86" s="188">
        <v>30623</v>
      </c>
      <c r="H86" s="197">
        <v>15386</v>
      </c>
      <c r="I86" s="197">
        <v>4417</v>
      </c>
      <c r="J86" s="197"/>
      <c r="K86" s="197">
        <v>1372</v>
      </c>
      <c r="L86" s="197">
        <v>1240</v>
      </c>
      <c r="M86" s="197">
        <v>2200</v>
      </c>
      <c r="N86" s="197">
        <v>8</v>
      </c>
      <c r="O86" s="197"/>
      <c r="P86" s="197"/>
      <c r="Q86" s="197"/>
      <c r="R86" s="197">
        <v>6000</v>
      </c>
      <c r="S86" s="197"/>
      <c r="T86" s="197"/>
      <c r="U86" s="197"/>
      <c r="V86" s="197"/>
      <c r="W86" s="198"/>
    </row>
    <row r="87" spans="1:23" ht="52.9" customHeight="1" outlineLevel="2" x14ac:dyDescent="0.2">
      <c r="A87" s="192"/>
      <c r="B87" s="193"/>
      <c r="C87" s="193"/>
      <c r="D87" s="193"/>
      <c r="E87" s="194" t="s">
        <v>442</v>
      </c>
      <c r="F87" s="194" t="s">
        <v>443</v>
      </c>
      <c r="G87" s="188">
        <v>69811</v>
      </c>
      <c r="H87" s="199">
        <v>23512</v>
      </c>
      <c r="I87" s="199">
        <v>6860</v>
      </c>
      <c r="J87" s="199"/>
      <c r="K87" s="199">
        <v>17538</v>
      </c>
      <c r="L87" s="199">
        <v>1523</v>
      </c>
      <c r="M87" s="199">
        <v>1500</v>
      </c>
      <c r="N87" s="199">
        <v>2</v>
      </c>
      <c r="O87" s="199"/>
      <c r="P87" s="199"/>
      <c r="Q87" s="199"/>
      <c r="R87" s="199">
        <v>18876</v>
      </c>
      <c r="S87" s="199"/>
      <c r="T87" s="199"/>
      <c r="U87" s="199"/>
      <c r="V87" s="199"/>
      <c r="W87" s="200"/>
    </row>
    <row r="88" spans="1:23" ht="39.6" customHeight="1" outlineLevel="2" x14ac:dyDescent="0.2">
      <c r="A88" s="195"/>
      <c r="B88" s="191"/>
      <c r="C88" s="191"/>
      <c r="D88" s="191"/>
      <c r="E88" s="196" t="s">
        <v>444</v>
      </c>
      <c r="F88" s="196" t="s">
        <v>445</v>
      </c>
      <c r="G88" s="188">
        <v>21112</v>
      </c>
      <c r="H88" s="197">
        <v>10424</v>
      </c>
      <c r="I88" s="197">
        <v>3074</v>
      </c>
      <c r="J88" s="197"/>
      <c r="K88" s="197">
        <v>3577</v>
      </c>
      <c r="L88" s="197">
        <v>667</v>
      </c>
      <c r="M88" s="197">
        <v>850</v>
      </c>
      <c r="N88" s="197">
        <v>2</v>
      </c>
      <c r="O88" s="197"/>
      <c r="P88" s="197"/>
      <c r="Q88" s="197"/>
      <c r="R88" s="197">
        <v>2518</v>
      </c>
      <c r="S88" s="197"/>
      <c r="T88" s="197"/>
      <c r="U88" s="197"/>
      <c r="V88" s="197"/>
      <c r="W88" s="198"/>
    </row>
    <row r="89" spans="1:23" ht="13.15" customHeight="1" outlineLevel="1" x14ac:dyDescent="0.2">
      <c r="A89" s="192"/>
      <c r="B89" s="193"/>
      <c r="C89" s="194" t="s">
        <v>446</v>
      </c>
      <c r="D89" s="291" t="s">
        <v>447</v>
      </c>
      <c r="E89" s="292"/>
      <c r="F89" s="293"/>
      <c r="G89" s="188">
        <v>3665169</v>
      </c>
      <c r="H89" s="188">
        <v>1512409</v>
      </c>
      <c r="I89" s="188">
        <v>419306</v>
      </c>
      <c r="J89" s="188">
        <v>26398</v>
      </c>
      <c r="K89" s="188">
        <v>1191524</v>
      </c>
      <c r="L89" s="188">
        <v>233857</v>
      </c>
      <c r="M89" s="188"/>
      <c r="N89" s="188">
        <v>12740</v>
      </c>
      <c r="O89" s="188">
        <v>46527</v>
      </c>
      <c r="P89" s="188"/>
      <c r="Q89" s="188"/>
      <c r="R89" s="188">
        <v>222408</v>
      </c>
      <c r="S89" s="188"/>
      <c r="T89" s="188"/>
      <c r="U89" s="188"/>
      <c r="V89" s="188"/>
      <c r="W89" s="189"/>
    </row>
    <row r="90" spans="1:23" ht="105.6" customHeight="1" outlineLevel="2" x14ac:dyDescent="0.2">
      <c r="A90" s="195"/>
      <c r="B90" s="191"/>
      <c r="C90" s="191"/>
      <c r="D90" s="191"/>
      <c r="E90" s="196" t="s">
        <v>701</v>
      </c>
      <c r="F90" s="196" t="s">
        <v>702</v>
      </c>
      <c r="G90" s="188">
        <v>184491</v>
      </c>
      <c r="H90" s="197">
        <v>139668</v>
      </c>
      <c r="I90" s="197">
        <v>44493</v>
      </c>
      <c r="J90" s="197">
        <v>8</v>
      </c>
      <c r="K90" s="197"/>
      <c r="L90" s="197">
        <v>322</v>
      </c>
      <c r="M90" s="197"/>
      <c r="N90" s="197"/>
      <c r="O90" s="197"/>
      <c r="P90" s="197"/>
      <c r="Q90" s="197"/>
      <c r="R90" s="197"/>
      <c r="S90" s="197"/>
      <c r="T90" s="197"/>
      <c r="U90" s="197"/>
      <c r="V90" s="197"/>
      <c r="W90" s="198"/>
    </row>
    <row r="91" spans="1:23" ht="63.75" outlineLevel="2" x14ac:dyDescent="0.2">
      <c r="A91" s="192"/>
      <c r="B91" s="193"/>
      <c r="C91" s="193"/>
      <c r="D91" s="193"/>
      <c r="E91" s="194" t="s">
        <v>449</v>
      </c>
      <c r="F91" s="194" t="s">
        <v>450</v>
      </c>
      <c r="G91" s="188">
        <v>1288429</v>
      </c>
      <c r="H91" s="199">
        <v>458692</v>
      </c>
      <c r="I91" s="199">
        <v>118190</v>
      </c>
      <c r="J91" s="199">
        <v>23312</v>
      </c>
      <c r="K91" s="199">
        <v>463642</v>
      </c>
      <c r="L91" s="199">
        <v>99583</v>
      </c>
      <c r="M91" s="199"/>
      <c r="N91" s="199">
        <v>7064</v>
      </c>
      <c r="O91" s="199">
        <v>45000</v>
      </c>
      <c r="P91" s="199"/>
      <c r="Q91" s="199"/>
      <c r="R91" s="199">
        <v>72946</v>
      </c>
      <c r="S91" s="199"/>
      <c r="T91" s="199"/>
      <c r="U91" s="199"/>
      <c r="V91" s="199"/>
      <c r="W91" s="200"/>
    </row>
    <row r="92" spans="1:23" ht="38.25" outlineLevel="2" x14ac:dyDescent="0.2">
      <c r="A92" s="195"/>
      <c r="B92" s="191"/>
      <c r="C92" s="191"/>
      <c r="D92" s="191"/>
      <c r="E92" s="196" t="s">
        <v>451</v>
      </c>
      <c r="F92" s="196" t="s">
        <v>452</v>
      </c>
      <c r="G92" s="188">
        <v>20520</v>
      </c>
      <c r="H92" s="197">
        <v>800</v>
      </c>
      <c r="I92" s="197"/>
      <c r="J92" s="197"/>
      <c r="K92" s="197">
        <v>18691</v>
      </c>
      <c r="L92" s="197">
        <v>1020</v>
      </c>
      <c r="M92" s="197"/>
      <c r="N92" s="197">
        <v>9</v>
      </c>
      <c r="O92" s="197"/>
      <c r="P92" s="197"/>
      <c r="Q92" s="197"/>
      <c r="R92" s="197"/>
      <c r="S92" s="197"/>
      <c r="T92" s="197"/>
      <c r="U92" s="197"/>
      <c r="V92" s="197"/>
      <c r="W92" s="198"/>
    </row>
    <row r="93" spans="1:23" ht="51" outlineLevel="2" x14ac:dyDescent="0.2">
      <c r="A93" s="192"/>
      <c r="B93" s="193"/>
      <c r="C93" s="193"/>
      <c r="D93" s="193"/>
      <c r="E93" s="194" t="s">
        <v>453</v>
      </c>
      <c r="F93" s="194" t="s">
        <v>454</v>
      </c>
      <c r="G93" s="188">
        <v>156650</v>
      </c>
      <c r="H93" s="199">
        <v>75618</v>
      </c>
      <c r="I93" s="199">
        <v>21926</v>
      </c>
      <c r="J93" s="199">
        <v>600</v>
      </c>
      <c r="K93" s="199">
        <v>42522</v>
      </c>
      <c r="L93" s="199">
        <v>8367</v>
      </c>
      <c r="M93" s="199"/>
      <c r="N93" s="199">
        <v>905</v>
      </c>
      <c r="O93" s="199"/>
      <c r="P93" s="199"/>
      <c r="Q93" s="199"/>
      <c r="R93" s="199">
        <v>6712</v>
      </c>
      <c r="S93" s="199"/>
      <c r="T93" s="199"/>
      <c r="U93" s="199"/>
      <c r="V93" s="199"/>
      <c r="W93" s="200"/>
    </row>
    <row r="94" spans="1:23" ht="38.25" outlineLevel="2" x14ac:dyDescent="0.2">
      <c r="A94" s="195"/>
      <c r="B94" s="191"/>
      <c r="C94" s="191"/>
      <c r="D94" s="191"/>
      <c r="E94" s="196" t="s">
        <v>455</v>
      </c>
      <c r="F94" s="196" t="s">
        <v>703</v>
      </c>
      <c r="G94" s="188">
        <v>113417</v>
      </c>
      <c r="H94" s="197">
        <v>47991</v>
      </c>
      <c r="I94" s="197">
        <v>12495</v>
      </c>
      <c r="J94" s="197"/>
      <c r="K94" s="197">
        <v>40822</v>
      </c>
      <c r="L94" s="197">
        <v>11309</v>
      </c>
      <c r="M94" s="197"/>
      <c r="N94" s="197"/>
      <c r="O94" s="197"/>
      <c r="P94" s="197"/>
      <c r="Q94" s="197"/>
      <c r="R94" s="197">
        <v>800</v>
      </c>
      <c r="S94" s="197"/>
      <c r="T94" s="197"/>
      <c r="U94" s="197"/>
      <c r="V94" s="197"/>
      <c r="W94" s="198"/>
    </row>
    <row r="95" spans="1:23" ht="38.25" outlineLevel="2" x14ac:dyDescent="0.2">
      <c r="A95" s="192"/>
      <c r="B95" s="193"/>
      <c r="C95" s="193"/>
      <c r="D95" s="193"/>
      <c r="E95" s="194" t="s">
        <v>457</v>
      </c>
      <c r="F95" s="194" t="s">
        <v>704</v>
      </c>
      <c r="G95" s="188">
        <v>149000</v>
      </c>
      <c r="H95" s="199">
        <v>52359</v>
      </c>
      <c r="I95" s="199">
        <v>15510</v>
      </c>
      <c r="J95" s="199"/>
      <c r="K95" s="199">
        <v>57255</v>
      </c>
      <c r="L95" s="199">
        <v>23376</v>
      </c>
      <c r="M95" s="199"/>
      <c r="N95" s="199">
        <v>500</v>
      </c>
      <c r="O95" s="199"/>
      <c r="P95" s="199"/>
      <c r="Q95" s="199"/>
      <c r="R95" s="199"/>
      <c r="S95" s="199"/>
      <c r="T95" s="199"/>
      <c r="U95" s="199"/>
      <c r="V95" s="199"/>
      <c r="W95" s="200"/>
    </row>
    <row r="96" spans="1:23" ht="66" customHeight="1" outlineLevel="2" x14ac:dyDescent="0.2">
      <c r="A96" s="195"/>
      <c r="B96" s="191"/>
      <c r="C96" s="191"/>
      <c r="D96" s="191"/>
      <c r="E96" s="196" t="s">
        <v>459</v>
      </c>
      <c r="F96" s="196" t="s">
        <v>1060</v>
      </c>
      <c r="G96" s="188">
        <v>58061</v>
      </c>
      <c r="H96" s="197">
        <v>18760</v>
      </c>
      <c r="I96" s="197">
        <v>3083</v>
      </c>
      <c r="J96" s="197"/>
      <c r="K96" s="197">
        <v>33762</v>
      </c>
      <c r="L96" s="197">
        <v>2181</v>
      </c>
      <c r="M96" s="197"/>
      <c r="N96" s="197">
        <v>275</v>
      </c>
      <c r="O96" s="197"/>
      <c r="P96" s="197"/>
      <c r="Q96" s="197"/>
      <c r="R96" s="197"/>
      <c r="S96" s="197"/>
      <c r="T96" s="197"/>
      <c r="U96" s="197"/>
      <c r="V96" s="197"/>
      <c r="W96" s="198"/>
    </row>
    <row r="97" spans="1:23" ht="38.25" outlineLevel="2" x14ac:dyDescent="0.2">
      <c r="A97" s="192"/>
      <c r="B97" s="193"/>
      <c r="C97" s="193"/>
      <c r="D97" s="193"/>
      <c r="E97" s="194" t="s">
        <v>460</v>
      </c>
      <c r="F97" s="194" t="s">
        <v>461</v>
      </c>
      <c r="G97" s="188">
        <v>545001</v>
      </c>
      <c r="H97" s="199">
        <v>256883</v>
      </c>
      <c r="I97" s="199">
        <v>69593</v>
      </c>
      <c r="J97" s="199">
        <v>745</v>
      </c>
      <c r="K97" s="199">
        <v>179249</v>
      </c>
      <c r="L97" s="199">
        <v>22721</v>
      </c>
      <c r="M97" s="199"/>
      <c r="N97" s="199">
        <v>1483</v>
      </c>
      <c r="O97" s="199">
        <v>1527</v>
      </c>
      <c r="P97" s="199"/>
      <c r="Q97" s="199"/>
      <c r="R97" s="199">
        <v>12800</v>
      </c>
      <c r="S97" s="199"/>
      <c r="T97" s="199"/>
      <c r="U97" s="199"/>
      <c r="V97" s="199"/>
      <c r="W97" s="200"/>
    </row>
    <row r="98" spans="1:23" ht="66" customHeight="1" outlineLevel="2" x14ac:dyDescent="0.2">
      <c r="A98" s="195"/>
      <c r="B98" s="191"/>
      <c r="C98" s="191"/>
      <c r="D98" s="191"/>
      <c r="E98" s="196" t="s">
        <v>705</v>
      </c>
      <c r="F98" s="196" t="s">
        <v>462</v>
      </c>
      <c r="G98" s="188">
        <v>80543</v>
      </c>
      <c r="H98" s="197">
        <v>19452</v>
      </c>
      <c r="I98" s="197">
        <v>4969</v>
      </c>
      <c r="J98" s="197"/>
      <c r="K98" s="197">
        <v>32472</v>
      </c>
      <c r="L98" s="197">
        <v>2650</v>
      </c>
      <c r="M98" s="197"/>
      <c r="N98" s="197"/>
      <c r="O98" s="197"/>
      <c r="P98" s="197"/>
      <c r="Q98" s="197"/>
      <c r="R98" s="197">
        <v>21000</v>
      </c>
      <c r="S98" s="197"/>
      <c r="T98" s="197"/>
      <c r="U98" s="197"/>
      <c r="V98" s="197"/>
      <c r="W98" s="198"/>
    </row>
    <row r="99" spans="1:23" ht="38.25" outlineLevel="2" x14ac:dyDescent="0.2">
      <c r="A99" s="192"/>
      <c r="B99" s="193"/>
      <c r="C99" s="193"/>
      <c r="D99" s="193"/>
      <c r="E99" s="194" t="s">
        <v>463</v>
      </c>
      <c r="F99" s="194" t="s">
        <v>464</v>
      </c>
      <c r="G99" s="188">
        <v>311450</v>
      </c>
      <c r="H99" s="199">
        <v>149920</v>
      </c>
      <c r="I99" s="199">
        <v>40652</v>
      </c>
      <c r="J99" s="199">
        <v>700</v>
      </c>
      <c r="K99" s="199">
        <v>57343</v>
      </c>
      <c r="L99" s="199">
        <v>23169</v>
      </c>
      <c r="M99" s="199"/>
      <c r="N99" s="199">
        <v>833</v>
      </c>
      <c r="O99" s="199"/>
      <c r="P99" s="199"/>
      <c r="Q99" s="199"/>
      <c r="R99" s="199">
        <v>38833</v>
      </c>
      <c r="S99" s="199"/>
      <c r="T99" s="199"/>
      <c r="U99" s="199"/>
      <c r="V99" s="199"/>
      <c r="W99" s="200"/>
    </row>
    <row r="100" spans="1:23" ht="52.9" customHeight="1" outlineLevel="2" x14ac:dyDescent="0.2">
      <c r="A100" s="195"/>
      <c r="B100" s="191"/>
      <c r="C100" s="191"/>
      <c r="D100" s="191"/>
      <c r="E100" s="196" t="s">
        <v>706</v>
      </c>
      <c r="F100" s="196" t="s">
        <v>465</v>
      </c>
      <c r="G100" s="188">
        <v>8826</v>
      </c>
      <c r="H100" s="197">
        <v>0</v>
      </c>
      <c r="I100" s="197"/>
      <c r="J100" s="197"/>
      <c r="K100" s="197">
        <v>6179</v>
      </c>
      <c r="L100" s="197">
        <v>2558</v>
      </c>
      <c r="M100" s="197"/>
      <c r="N100" s="197">
        <v>89</v>
      </c>
      <c r="O100" s="197"/>
      <c r="P100" s="197"/>
      <c r="Q100" s="197"/>
      <c r="R100" s="197"/>
      <c r="S100" s="197"/>
      <c r="T100" s="197"/>
      <c r="U100" s="197"/>
      <c r="V100" s="197"/>
      <c r="W100" s="198"/>
    </row>
    <row r="101" spans="1:23" ht="38.25" outlineLevel="2" x14ac:dyDescent="0.2">
      <c r="A101" s="192"/>
      <c r="B101" s="193"/>
      <c r="C101" s="193"/>
      <c r="D101" s="193"/>
      <c r="E101" s="194" t="s">
        <v>466</v>
      </c>
      <c r="F101" s="194" t="s">
        <v>467</v>
      </c>
      <c r="G101" s="188">
        <v>245202</v>
      </c>
      <c r="H101" s="199">
        <v>106944</v>
      </c>
      <c r="I101" s="199">
        <v>30756</v>
      </c>
      <c r="J101" s="199">
        <v>230</v>
      </c>
      <c r="K101" s="199">
        <v>91433</v>
      </c>
      <c r="L101" s="199">
        <v>14779</v>
      </c>
      <c r="M101" s="199"/>
      <c r="N101" s="199">
        <v>500</v>
      </c>
      <c r="O101" s="199"/>
      <c r="P101" s="199"/>
      <c r="Q101" s="199"/>
      <c r="R101" s="199">
        <v>560</v>
      </c>
      <c r="S101" s="199"/>
      <c r="T101" s="199"/>
      <c r="U101" s="199"/>
      <c r="V101" s="199"/>
      <c r="W101" s="200"/>
    </row>
    <row r="102" spans="1:23" ht="52.9" customHeight="1" outlineLevel="2" x14ac:dyDescent="0.2">
      <c r="A102" s="195"/>
      <c r="B102" s="191"/>
      <c r="C102" s="191"/>
      <c r="D102" s="191"/>
      <c r="E102" s="196" t="s">
        <v>468</v>
      </c>
      <c r="F102" s="196" t="s">
        <v>469</v>
      </c>
      <c r="G102" s="188">
        <v>105122</v>
      </c>
      <c r="H102" s="197">
        <v>31646</v>
      </c>
      <c r="I102" s="197">
        <v>10407</v>
      </c>
      <c r="J102" s="197"/>
      <c r="K102" s="197">
        <v>22647</v>
      </c>
      <c r="L102" s="197">
        <v>4549</v>
      </c>
      <c r="M102" s="197"/>
      <c r="N102" s="197">
        <v>873</v>
      </c>
      <c r="O102" s="197"/>
      <c r="P102" s="197"/>
      <c r="Q102" s="197"/>
      <c r="R102" s="197">
        <v>35000</v>
      </c>
      <c r="S102" s="197"/>
      <c r="T102" s="197"/>
      <c r="U102" s="197"/>
      <c r="V102" s="197"/>
      <c r="W102" s="198"/>
    </row>
    <row r="103" spans="1:23" ht="38.25" outlineLevel="2" x14ac:dyDescent="0.2">
      <c r="A103" s="192"/>
      <c r="B103" s="193"/>
      <c r="C103" s="193"/>
      <c r="D103" s="193"/>
      <c r="E103" s="194" t="s">
        <v>470</v>
      </c>
      <c r="F103" s="194" t="s">
        <v>471</v>
      </c>
      <c r="G103" s="188">
        <v>398457</v>
      </c>
      <c r="H103" s="199">
        <v>153676</v>
      </c>
      <c r="I103" s="199">
        <v>47232</v>
      </c>
      <c r="J103" s="199">
        <v>803</v>
      </c>
      <c r="K103" s="199">
        <v>145507</v>
      </c>
      <c r="L103" s="199">
        <v>17273</v>
      </c>
      <c r="M103" s="199"/>
      <c r="N103" s="199">
        <v>209</v>
      </c>
      <c r="O103" s="199"/>
      <c r="P103" s="199"/>
      <c r="Q103" s="199"/>
      <c r="R103" s="199">
        <v>33757</v>
      </c>
      <c r="S103" s="199"/>
      <c r="T103" s="199"/>
      <c r="U103" s="199"/>
      <c r="V103" s="199"/>
      <c r="W103" s="200"/>
    </row>
    <row r="104" spans="1:23" ht="13.15" customHeight="1" outlineLevel="1" x14ac:dyDescent="0.2">
      <c r="A104" s="195"/>
      <c r="B104" s="191"/>
      <c r="C104" s="196" t="s">
        <v>472</v>
      </c>
      <c r="D104" s="291" t="s">
        <v>707</v>
      </c>
      <c r="E104" s="293"/>
      <c r="F104" s="191"/>
      <c r="G104" s="188">
        <v>100499</v>
      </c>
      <c r="H104" s="188"/>
      <c r="I104" s="188"/>
      <c r="J104" s="188"/>
      <c r="K104" s="188">
        <v>500</v>
      </c>
      <c r="L104" s="188"/>
      <c r="M104" s="188"/>
      <c r="N104" s="188"/>
      <c r="O104" s="188">
        <v>98461</v>
      </c>
      <c r="P104" s="188"/>
      <c r="Q104" s="188"/>
      <c r="R104" s="188"/>
      <c r="S104" s="188"/>
      <c r="T104" s="188"/>
      <c r="U104" s="188">
        <v>1538</v>
      </c>
      <c r="V104" s="188"/>
      <c r="W104" s="189"/>
    </row>
    <row r="105" spans="1:23" ht="76.5" outlineLevel="2" x14ac:dyDescent="0.2">
      <c r="A105" s="192"/>
      <c r="B105" s="193"/>
      <c r="C105" s="193"/>
      <c r="D105" s="193"/>
      <c r="E105" s="194" t="s">
        <v>474</v>
      </c>
      <c r="F105" s="194" t="s">
        <v>475</v>
      </c>
      <c r="G105" s="188">
        <v>82499</v>
      </c>
      <c r="H105" s="199"/>
      <c r="I105" s="199"/>
      <c r="J105" s="199"/>
      <c r="K105" s="199">
        <v>500</v>
      </c>
      <c r="L105" s="199"/>
      <c r="M105" s="199"/>
      <c r="N105" s="199"/>
      <c r="O105" s="199">
        <v>80461</v>
      </c>
      <c r="P105" s="199"/>
      <c r="Q105" s="199"/>
      <c r="R105" s="199"/>
      <c r="S105" s="199"/>
      <c r="T105" s="199"/>
      <c r="U105" s="199">
        <v>1538</v>
      </c>
      <c r="V105" s="199"/>
      <c r="W105" s="200"/>
    </row>
    <row r="106" spans="1:23" ht="66" customHeight="1" outlineLevel="2" x14ac:dyDescent="0.2">
      <c r="A106" s="195"/>
      <c r="B106" s="191"/>
      <c r="C106" s="191"/>
      <c r="D106" s="191"/>
      <c r="E106" s="196" t="s">
        <v>708</v>
      </c>
      <c r="F106" s="196" t="s">
        <v>477</v>
      </c>
      <c r="G106" s="188">
        <v>18000</v>
      </c>
      <c r="H106" s="197"/>
      <c r="I106" s="197"/>
      <c r="J106" s="197"/>
      <c r="K106" s="197"/>
      <c r="L106" s="197"/>
      <c r="M106" s="197"/>
      <c r="N106" s="197"/>
      <c r="O106" s="197">
        <v>18000</v>
      </c>
      <c r="P106" s="197"/>
      <c r="Q106" s="197"/>
      <c r="R106" s="197"/>
      <c r="S106" s="197"/>
      <c r="T106" s="197"/>
      <c r="U106" s="197"/>
      <c r="V106" s="197"/>
      <c r="W106" s="198"/>
    </row>
    <row r="107" spans="1:23" ht="13.15" customHeight="1" x14ac:dyDescent="0.2">
      <c r="A107" s="201" t="s">
        <v>478</v>
      </c>
      <c r="B107" s="291" t="s">
        <v>479</v>
      </c>
      <c r="C107" s="292"/>
      <c r="D107" s="292"/>
      <c r="E107" s="292"/>
      <c r="F107" s="293"/>
      <c r="G107" s="188">
        <v>40121109</v>
      </c>
      <c r="H107" s="188">
        <v>21874412</v>
      </c>
      <c r="I107" s="188">
        <v>6123749</v>
      </c>
      <c r="J107" s="188">
        <v>458991</v>
      </c>
      <c r="K107" s="188">
        <v>4009459</v>
      </c>
      <c r="L107" s="188">
        <v>3852574</v>
      </c>
      <c r="M107" s="188">
        <v>2315</v>
      </c>
      <c r="N107" s="188">
        <v>93541</v>
      </c>
      <c r="O107" s="188">
        <v>1014850</v>
      </c>
      <c r="P107" s="188">
        <v>5680</v>
      </c>
      <c r="Q107" s="188"/>
      <c r="R107" s="188">
        <v>2467679</v>
      </c>
      <c r="S107" s="188"/>
      <c r="T107" s="188"/>
      <c r="U107" s="188">
        <v>213253</v>
      </c>
      <c r="V107" s="188"/>
      <c r="W107" s="189">
        <v>4606</v>
      </c>
    </row>
    <row r="108" spans="1:23" ht="13.15" customHeight="1" outlineLevel="1" x14ac:dyDescent="0.2">
      <c r="A108" s="195"/>
      <c r="B108" s="191"/>
      <c r="C108" s="196" t="s">
        <v>480</v>
      </c>
      <c r="D108" s="291" t="s">
        <v>481</v>
      </c>
      <c r="E108" s="292"/>
      <c r="F108" s="293"/>
      <c r="G108" s="188">
        <v>10634970</v>
      </c>
      <c r="H108" s="188">
        <v>5968435</v>
      </c>
      <c r="I108" s="188">
        <v>1789174</v>
      </c>
      <c r="J108" s="188">
        <v>44652</v>
      </c>
      <c r="K108" s="188">
        <v>791842</v>
      </c>
      <c r="L108" s="188">
        <v>229923</v>
      </c>
      <c r="M108" s="188"/>
      <c r="N108" s="188">
        <v>16409</v>
      </c>
      <c r="O108" s="188">
        <v>812000</v>
      </c>
      <c r="P108" s="188"/>
      <c r="Q108" s="188"/>
      <c r="R108" s="188">
        <v>902535</v>
      </c>
      <c r="S108" s="188"/>
      <c r="T108" s="188"/>
      <c r="U108" s="188">
        <v>80000</v>
      </c>
      <c r="V108" s="188"/>
      <c r="W108" s="189"/>
    </row>
    <row r="109" spans="1:23" ht="25.5" outlineLevel="2" x14ac:dyDescent="0.2">
      <c r="A109" s="192"/>
      <c r="B109" s="193"/>
      <c r="C109" s="193"/>
      <c r="D109" s="193"/>
      <c r="E109" s="194" t="s">
        <v>482</v>
      </c>
      <c r="F109" s="194" t="s">
        <v>709</v>
      </c>
      <c r="G109" s="188">
        <v>1118973</v>
      </c>
      <c r="H109" s="199">
        <v>734845</v>
      </c>
      <c r="I109" s="199">
        <v>220591</v>
      </c>
      <c r="J109" s="199"/>
      <c r="K109" s="199">
        <v>83586</v>
      </c>
      <c r="L109" s="199">
        <v>27649</v>
      </c>
      <c r="M109" s="199"/>
      <c r="N109" s="199">
        <v>2305</v>
      </c>
      <c r="O109" s="199"/>
      <c r="P109" s="199"/>
      <c r="Q109" s="199"/>
      <c r="R109" s="199">
        <v>49997</v>
      </c>
      <c r="S109" s="199"/>
      <c r="T109" s="199"/>
      <c r="U109" s="199"/>
      <c r="V109" s="199"/>
      <c r="W109" s="200"/>
    </row>
    <row r="110" spans="1:23" ht="25.5" outlineLevel="2" x14ac:dyDescent="0.2">
      <c r="A110" s="195"/>
      <c r="B110" s="191"/>
      <c r="C110" s="191"/>
      <c r="D110" s="191"/>
      <c r="E110" s="196" t="s">
        <v>484</v>
      </c>
      <c r="F110" s="196" t="s">
        <v>485</v>
      </c>
      <c r="G110" s="188">
        <v>675671</v>
      </c>
      <c r="H110" s="197">
        <v>425781</v>
      </c>
      <c r="I110" s="197">
        <v>128846</v>
      </c>
      <c r="J110" s="197">
        <v>8623</v>
      </c>
      <c r="K110" s="197">
        <v>56599</v>
      </c>
      <c r="L110" s="197">
        <v>13844</v>
      </c>
      <c r="M110" s="197"/>
      <c r="N110" s="197">
        <v>278</v>
      </c>
      <c r="O110" s="197"/>
      <c r="P110" s="197"/>
      <c r="Q110" s="197"/>
      <c r="R110" s="197">
        <v>41700</v>
      </c>
      <c r="S110" s="197"/>
      <c r="T110" s="197"/>
      <c r="U110" s="197"/>
      <c r="V110" s="197"/>
      <c r="W110" s="198"/>
    </row>
    <row r="111" spans="1:23" ht="25.5" outlineLevel="2" x14ac:dyDescent="0.2">
      <c r="A111" s="192"/>
      <c r="B111" s="193"/>
      <c r="C111" s="193"/>
      <c r="D111" s="193"/>
      <c r="E111" s="194" t="s">
        <v>486</v>
      </c>
      <c r="F111" s="194" t="s">
        <v>487</v>
      </c>
      <c r="G111" s="188">
        <v>999354</v>
      </c>
      <c r="H111" s="199">
        <v>642354</v>
      </c>
      <c r="I111" s="199">
        <v>195193</v>
      </c>
      <c r="J111" s="199"/>
      <c r="K111" s="199">
        <v>93243</v>
      </c>
      <c r="L111" s="199">
        <v>25855</v>
      </c>
      <c r="M111" s="199"/>
      <c r="N111" s="199">
        <v>2580</v>
      </c>
      <c r="O111" s="199"/>
      <c r="P111" s="199"/>
      <c r="Q111" s="199"/>
      <c r="R111" s="199">
        <v>40129</v>
      </c>
      <c r="S111" s="199"/>
      <c r="T111" s="199"/>
      <c r="U111" s="199"/>
      <c r="V111" s="199"/>
      <c r="W111" s="200"/>
    </row>
    <row r="112" spans="1:23" ht="39.6" customHeight="1" outlineLevel="2" x14ac:dyDescent="0.2">
      <c r="A112" s="195"/>
      <c r="B112" s="191"/>
      <c r="C112" s="191"/>
      <c r="D112" s="191"/>
      <c r="E112" s="196" t="s">
        <v>488</v>
      </c>
      <c r="F112" s="196" t="s">
        <v>489</v>
      </c>
      <c r="G112" s="188">
        <v>892000</v>
      </c>
      <c r="H112" s="197"/>
      <c r="I112" s="197"/>
      <c r="J112" s="197"/>
      <c r="K112" s="197"/>
      <c r="L112" s="197"/>
      <c r="M112" s="197"/>
      <c r="N112" s="197"/>
      <c r="O112" s="197">
        <v>812000</v>
      </c>
      <c r="P112" s="197"/>
      <c r="Q112" s="197"/>
      <c r="R112" s="197"/>
      <c r="S112" s="197"/>
      <c r="T112" s="197"/>
      <c r="U112" s="197">
        <v>80000</v>
      </c>
      <c r="V112" s="197"/>
      <c r="W112" s="198"/>
    </row>
    <row r="113" spans="1:23" outlineLevel="2" x14ac:dyDescent="0.2">
      <c r="A113" s="192"/>
      <c r="B113" s="193"/>
      <c r="C113" s="193"/>
      <c r="D113" s="193"/>
      <c r="E113" s="194" t="s">
        <v>490</v>
      </c>
      <c r="F113" s="194" t="s">
        <v>1061</v>
      </c>
      <c r="G113" s="188">
        <v>639928</v>
      </c>
      <c r="H113" s="199">
        <v>440161</v>
      </c>
      <c r="I113" s="199">
        <v>128645</v>
      </c>
      <c r="J113" s="199">
        <v>6094</v>
      </c>
      <c r="K113" s="199">
        <v>45302</v>
      </c>
      <c r="L113" s="199">
        <v>15591</v>
      </c>
      <c r="M113" s="199"/>
      <c r="N113" s="199">
        <v>2135</v>
      </c>
      <c r="O113" s="199"/>
      <c r="P113" s="199"/>
      <c r="Q113" s="199"/>
      <c r="R113" s="199">
        <v>2000</v>
      </c>
      <c r="S113" s="199"/>
      <c r="T113" s="199"/>
      <c r="U113" s="199"/>
      <c r="V113" s="199"/>
      <c r="W113" s="200"/>
    </row>
    <row r="114" spans="1:23" ht="63.75" outlineLevel="2" x14ac:dyDescent="0.2">
      <c r="A114" s="195"/>
      <c r="B114" s="191"/>
      <c r="C114" s="191"/>
      <c r="D114" s="191"/>
      <c r="E114" s="196" t="s">
        <v>491</v>
      </c>
      <c r="F114" s="196" t="s">
        <v>492</v>
      </c>
      <c r="G114" s="188">
        <v>485073</v>
      </c>
      <c r="H114" s="197">
        <v>320081</v>
      </c>
      <c r="I114" s="197">
        <v>94401</v>
      </c>
      <c r="J114" s="197">
        <v>30</v>
      </c>
      <c r="K114" s="197">
        <v>40959</v>
      </c>
      <c r="L114" s="197">
        <v>17733</v>
      </c>
      <c r="M114" s="197"/>
      <c r="N114" s="197">
        <v>364</v>
      </c>
      <c r="O114" s="197"/>
      <c r="P114" s="197"/>
      <c r="Q114" s="197"/>
      <c r="R114" s="197">
        <v>11505</v>
      </c>
      <c r="S114" s="197"/>
      <c r="T114" s="197"/>
      <c r="U114" s="197"/>
      <c r="V114" s="197"/>
      <c r="W114" s="198"/>
    </row>
    <row r="115" spans="1:23" ht="51" outlineLevel="2" x14ac:dyDescent="0.2">
      <c r="A115" s="192"/>
      <c r="B115" s="193"/>
      <c r="C115" s="193"/>
      <c r="D115" s="193"/>
      <c r="E115" s="194" t="s">
        <v>493</v>
      </c>
      <c r="F115" s="194" t="s">
        <v>494</v>
      </c>
      <c r="G115" s="188">
        <v>657909</v>
      </c>
      <c r="H115" s="199">
        <v>437064</v>
      </c>
      <c r="I115" s="199">
        <v>136945</v>
      </c>
      <c r="J115" s="199"/>
      <c r="K115" s="199">
        <v>57226</v>
      </c>
      <c r="L115" s="199">
        <v>16288</v>
      </c>
      <c r="M115" s="199"/>
      <c r="N115" s="199">
        <v>2193</v>
      </c>
      <c r="O115" s="199"/>
      <c r="P115" s="199"/>
      <c r="Q115" s="199"/>
      <c r="R115" s="199">
        <v>8193</v>
      </c>
      <c r="S115" s="199"/>
      <c r="T115" s="199"/>
      <c r="U115" s="199"/>
      <c r="V115" s="199"/>
      <c r="W115" s="200"/>
    </row>
    <row r="116" spans="1:23" ht="51" outlineLevel="2" x14ac:dyDescent="0.2">
      <c r="A116" s="195"/>
      <c r="B116" s="191"/>
      <c r="C116" s="191"/>
      <c r="D116" s="191"/>
      <c r="E116" s="196" t="s">
        <v>495</v>
      </c>
      <c r="F116" s="196" t="s">
        <v>496</v>
      </c>
      <c r="G116" s="188">
        <v>1104064</v>
      </c>
      <c r="H116" s="197">
        <v>738669</v>
      </c>
      <c r="I116" s="197">
        <v>221590</v>
      </c>
      <c r="J116" s="197"/>
      <c r="K116" s="197">
        <v>82109</v>
      </c>
      <c r="L116" s="197">
        <v>22991</v>
      </c>
      <c r="M116" s="197"/>
      <c r="N116" s="197">
        <v>1375</v>
      </c>
      <c r="O116" s="197"/>
      <c r="P116" s="197"/>
      <c r="Q116" s="197"/>
      <c r="R116" s="197">
        <v>37330</v>
      </c>
      <c r="S116" s="197"/>
      <c r="T116" s="197"/>
      <c r="U116" s="197"/>
      <c r="V116" s="197"/>
      <c r="W116" s="198"/>
    </row>
    <row r="117" spans="1:23" ht="52.9" customHeight="1" outlineLevel="2" x14ac:dyDescent="0.2">
      <c r="A117" s="192"/>
      <c r="B117" s="193"/>
      <c r="C117" s="193"/>
      <c r="D117" s="193"/>
      <c r="E117" s="194" t="s">
        <v>497</v>
      </c>
      <c r="F117" s="194" t="s">
        <v>498</v>
      </c>
      <c r="G117" s="188">
        <v>782610</v>
      </c>
      <c r="H117" s="199">
        <v>498867</v>
      </c>
      <c r="I117" s="199">
        <v>150193</v>
      </c>
      <c r="J117" s="199">
        <v>15594</v>
      </c>
      <c r="K117" s="199">
        <v>79657</v>
      </c>
      <c r="L117" s="199">
        <v>20599</v>
      </c>
      <c r="M117" s="199"/>
      <c r="N117" s="199">
        <v>1610</v>
      </c>
      <c r="O117" s="199"/>
      <c r="P117" s="199"/>
      <c r="Q117" s="199"/>
      <c r="R117" s="199">
        <v>16090</v>
      </c>
      <c r="S117" s="199"/>
      <c r="T117" s="199"/>
      <c r="U117" s="199"/>
      <c r="V117" s="199"/>
      <c r="W117" s="200"/>
    </row>
    <row r="118" spans="1:23" ht="38.25" outlineLevel="2" x14ac:dyDescent="0.2">
      <c r="A118" s="195"/>
      <c r="B118" s="191"/>
      <c r="C118" s="191"/>
      <c r="D118" s="191"/>
      <c r="E118" s="196" t="s">
        <v>499</v>
      </c>
      <c r="F118" s="196" t="s">
        <v>500</v>
      </c>
      <c r="G118" s="188">
        <v>1270405</v>
      </c>
      <c r="H118" s="197">
        <v>478325</v>
      </c>
      <c r="I118" s="197">
        <v>143096</v>
      </c>
      <c r="J118" s="197">
        <v>14311</v>
      </c>
      <c r="K118" s="197">
        <v>91395</v>
      </c>
      <c r="L118" s="197">
        <v>18694</v>
      </c>
      <c r="M118" s="197"/>
      <c r="N118" s="197">
        <v>1144</v>
      </c>
      <c r="O118" s="197"/>
      <c r="P118" s="197"/>
      <c r="Q118" s="197"/>
      <c r="R118" s="197">
        <v>523440</v>
      </c>
      <c r="S118" s="197"/>
      <c r="T118" s="197"/>
      <c r="U118" s="197"/>
      <c r="V118" s="197"/>
      <c r="W118" s="198"/>
    </row>
    <row r="119" spans="1:23" ht="25.5" outlineLevel="2" x14ac:dyDescent="0.2">
      <c r="A119" s="192"/>
      <c r="B119" s="193"/>
      <c r="C119" s="193"/>
      <c r="D119" s="193"/>
      <c r="E119" s="194" t="s">
        <v>501</v>
      </c>
      <c r="F119" s="194" t="s">
        <v>502</v>
      </c>
      <c r="G119" s="188">
        <v>776984</v>
      </c>
      <c r="H119" s="199">
        <v>514689</v>
      </c>
      <c r="I119" s="199">
        <v>151880</v>
      </c>
      <c r="J119" s="199"/>
      <c r="K119" s="199">
        <v>85025</v>
      </c>
      <c r="L119" s="199">
        <v>20298</v>
      </c>
      <c r="M119" s="199"/>
      <c r="N119" s="199">
        <v>2312</v>
      </c>
      <c r="O119" s="199"/>
      <c r="P119" s="199"/>
      <c r="Q119" s="199"/>
      <c r="R119" s="199">
        <v>2780</v>
      </c>
      <c r="S119" s="199"/>
      <c r="T119" s="199"/>
      <c r="U119" s="199"/>
      <c r="V119" s="199"/>
      <c r="W119" s="200"/>
    </row>
    <row r="120" spans="1:23" ht="38.25" outlineLevel="2" x14ac:dyDescent="0.2">
      <c r="A120" s="195"/>
      <c r="B120" s="191"/>
      <c r="C120" s="191"/>
      <c r="D120" s="191"/>
      <c r="E120" s="196" t="s">
        <v>503</v>
      </c>
      <c r="F120" s="196" t="s">
        <v>504</v>
      </c>
      <c r="G120" s="188">
        <v>501743</v>
      </c>
      <c r="H120" s="197">
        <v>294950</v>
      </c>
      <c r="I120" s="197">
        <v>87287</v>
      </c>
      <c r="J120" s="197"/>
      <c r="K120" s="197">
        <v>38677</v>
      </c>
      <c r="L120" s="197">
        <v>15590</v>
      </c>
      <c r="M120" s="197"/>
      <c r="N120" s="197">
        <v>113</v>
      </c>
      <c r="O120" s="197"/>
      <c r="P120" s="197"/>
      <c r="Q120" s="197"/>
      <c r="R120" s="197">
        <v>65126</v>
      </c>
      <c r="S120" s="197"/>
      <c r="T120" s="197"/>
      <c r="U120" s="197"/>
      <c r="V120" s="197"/>
      <c r="W120" s="198"/>
    </row>
    <row r="121" spans="1:23" ht="39.6" customHeight="1" outlineLevel="2" x14ac:dyDescent="0.2">
      <c r="A121" s="192"/>
      <c r="B121" s="193"/>
      <c r="C121" s="193"/>
      <c r="D121" s="193"/>
      <c r="E121" s="194" t="s">
        <v>505</v>
      </c>
      <c r="F121" s="194" t="s">
        <v>506</v>
      </c>
      <c r="G121" s="188">
        <v>416212</v>
      </c>
      <c r="H121" s="199">
        <v>200439</v>
      </c>
      <c r="I121" s="199">
        <v>60631</v>
      </c>
      <c r="J121" s="199"/>
      <c r="K121" s="199">
        <v>38064</v>
      </c>
      <c r="L121" s="199">
        <v>12833</v>
      </c>
      <c r="M121" s="199"/>
      <c r="N121" s="199"/>
      <c r="O121" s="199"/>
      <c r="P121" s="199"/>
      <c r="Q121" s="199"/>
      <c r="R121" s="199">
        <v>104245</v>
      </c>
      <c r="S121" s="199"/>
      <c r="T121" s="199"/>
      <c r="U121" s="199"/>
      <c r="V121" s="199"/>
      <c r="W121" s="200"/>
    </row>
    <row r="122" spans="1:23" ht="79.150000000000006" customHeight="1" outlineLevel="2" x14ac:dyDescent="0.2">
      <c r="A122" s="195"/>
      <c r="B122" s="191"/>
      <c r="C122" s="191"/>
      <c r="D122" s="191"/>
      <c r="E122" s="196" t="s">
        <v>507</v>
      </c>
      <c r="F122" s="196" t="s">
        <v>508</v>
      </c>
      <c r="G122" s="188">
        <v>148871</v>
      </c>
      <c r="H122" s="197">
        <v>113113</v>
      </c>
      <c r="I122" s="197">
        <v>35277</v>
      </c>
      <c r="J122" s="197"/>
      <c r="K122" s="197"/>
      <c r="L122" s="197">
        <v>481</v>
      </c>
      <c r="M122" s="197"/>
      <c r="N122" s="197"/>
      <c r="O122" s="197"/>
      <c r="P122" s="197"/>
      <c r="Q122" s="197"/>
      <c r="R122" s="197"/>
      <c r="S122" s="197"/>
      <c r="T122" s="197"/>
      <c r="U122" s="197"/>
      <c r="V122" s="197"/>
      <c r="W122" s="198"/>
    </row>
    <row r="123" spans="1:23" ht="92.45" customHeight="1" outlineLevel="2" x14ac:dyDescent="0.2">
      <c r="A123" s="192"/>
      <c r="B123" s="193"/>
      <c r="C123" s="193"/>
      <c r="D123" s="193"/>
      <c r="E123" s="194" t="s">
        <v>509</v>
      </c>
      <c r="F123" s="194" t="s">
        <v>510</v>
      </c>
      <c r="G123" s="188">
        <v>138873</v>
      </c>
      <c r="H123" s="199">
        <v>107818</v>
      </c>
      <c r="I123" s="199">
        <v>29578</v>
      </c>
      <c r="J123" s="199"/>
      <c r="K123" s="199"/>
      <c r="L123" s="199">
        <v>1477</v>
      </c>
      <c r="M123" s="199"/>
      <c r="N123" s="199"/>
      <c r="O123" s="199"/>
      <c r="P123" s="199"/>
      <c r="Q123" s="199"/>
      <c r="R123" s="199"/>
      <c r="S123" s="199"/>
      <c r="T123" s="199"/>
      <c r="U123" s="199"/>
      <c r="V123" s="199"/>
      <c r="W123" s="200"/>
    </row>
    <row r="124" spans="1:23" ht="66" customHeight="1" outlineLevel="2" x14ac:dyDescent="0.2">
      <c r="A124" s="195"/>
      <c r="B124" s="191"/>
      <c r="C124" s="191"/>
      <c r="D124" s="191"/>
      <c r="E124" s="196" t="s">
        <v>710</v>
      </c>
      <c r="F124" s="196" t="s">
        <v>511</v>
      </c>
      <c r="G124" s="188">
        <v>26300</v>
      </c>
      <c r="H124" s="197">
        <v>21279</v>
      </c>
      <c r="I124" s="197">
        <v>5021</v>
      </c>
      <c r="J124" s="197"/>
      <c r="K124" s="197"/>
      <c r="L124" s="197"/>
      <c r="M124" s="197"/>
      <c r="N124" s="197"/>
      <c r="O124" s="197"/>
      <c r="P124" s="197"/>
      <c r="Q124" s="197"/>
      <c r="R124" s="197"/>
      <c r="S124" s="197"/>
      <c r="T124" s="197"/>
      <c r="U124" s="197"/>
      <c r="V124" s="197"/>
      <c r="W124" s="198"/>
    </row>
    <row r="125" spans="1:23" ht="13.15" customHeight="1" outlineLevel="1" x14ac:dyDescent="0.2">
      <c r="A125" s="192"/>
      <c r="B125" s="193"/>
      <c r="C125" s="194" t="s">
        <v>512</v>
      </c>
      <c r="D125" s="291" t="s">
        <v>513</v>
      </c>
      <c r="E125" s="292"/>
      <c r="F125" s="293"/>
      <c r="G125" s="188">
        <v>20138707</v>
      </c>
      <c r="H125" s="188">
        <v>12420714</v>
      </c>
      <c r="I125" s="188">
        <v>3379185</v>
      </c>
      <c r="J125" s="188">
        <v>353185</v>
      </c>
      <c r="K125" s="188">
        <v>1818140</v>
      </c>
      <c r="L125" s="188">
        <v>678457</v>
      </c>
      <c r="M125" s="188">
        <v>2045</v>
      </c>
      <c r="N125" s="188">
        <v>69086</v>
      </c>
      <c r="O125" s="188">
        <v>15130</v>
      </c>
      <c r="P125" s="188">
        <v>5680</v>
      </c>
      <c r="Q125" s="188"/>
      <c r="R125" s="188">
        <v>1345426</v>
      </c>
      <c r="S125" s="188"/>
      <c r="T125" s="188"/>
      <c r="U125" s="188">
        <v>47954</v>
      </c>
      <c r="V125" s="188"/>
      <c r="W125" s="189">
        <v>3705</v>
      </c>
    </row>
    <row r="126" spans="1:23" ht="66" customHeight="1" outlineLevel="2" x14ac:dyDescent="0.2">
      <c r="A126" s="195"/>
      <c r="B126" s="191"/>
      <c r="C126" s="191"/>
      <c r="D126" s="191"/>
      <c r="E126" s="196" t="s">
        <v>373</v>
      </c>
      <c r="F126" s="196" t="s">
        <v>694</v>
      </c>
      <c r="G126" s="188">
        <v>0</v>
      </c>
      <c r="H126" s="197"/>
      <c r="I126" s="197"/>
      <c r="J126" s="197">
        <v>0</v>
      </c>
      <c r="K126" s="197"/>
      <c r="L126" s="197"/>
      <c r="M126" s="197"/>
      <c r="N126" s="197"/>
      <c r="O126" s="197"/>
      <c r="P126" s="197"/>
      <c r="Q126" s="197"/>
      <c r="R126" s="197"/>
      <c r="S126" s="197"/>
      <c r="T126" s="197"/>
      <c r="U126" s="197"/>
      <c r="V126" s="197"/>
      <c r="W126" s="198"/>
    </row>
    <row r="127" spans="1:23" ht="38.25" outlineLevel="2" x14ac:dyDescent="0.2">
      <c r="A127" s="192"/>
      <c r="B127" s="193"/>
      <c r="C127" s="193"/>
      <c r="D127" s="193"/>
      <c r="E127" s="194" t="s">
        <v>514</v>
      </c>
      <c r="F127" s="194" t="s">
        <v>515</v>
      </c>
      <c r="G127" s="188">
        <v>2768514</v>
      </c>
      <c r="H127" s="199">
        <v>1825377</v>
      </c>
      <c r="I127" s="199">
        <v>491691</v>
      </c>
      <c r="J127" s="199">
        <v>44124</v>
      </c>
      <c r="K127" s="199">
        <v>291691</v>
      </c>
      <c r="L127" s="199">
        <v>69819</v>
      </c>
      <c r="M127" s="199">
        <v>200</v>
      </c>
      <c r="N127" s="199">
        <v>1910</v>
      </c>
      <c r="O127" s="199"/>
      <c r="P127" s="199"/>
      <c r="Q127" s="199"/>
      <c r="R127" s="199">
        <v>38080</v>
      </c>
      <c r="S127" s="199"/>
      <c r="T127" s="199"/>
      <c r="U127" s="199">
        <v>2000</v>
      </c>
      <c r="V127" s="199"/>
      <c r="W127" s="200">
        <v>3622</v>
      </c>
    </row>
    <row r="128" spans="1:23" ht="52.9" customHeight="1" outlineLevel="2" x14ac:dyDescent="0.2">
      <c r="A128" s="195"/>
      <c r="B128" s="191"/>
      <c r="C128" s="191"/>
      <c r="D128" s="191"/>
      <c r="E128" s="196" t="s">
        <v>516</v>
      </c>
      <c r="F128" s="196" t="s">
        <v>517</v>
      </c>
      <c r="G128" s="188">
        <v>1743523</v>
      </c>
      <c r="H128" s="197">
        <v>1112225</v>
      </c>
      <c r="I128" s="197">
        <v>305628</v>
      </c>
      <c r="J128" s="197">
        <v>35994</v>
      </c>
      <c r="K128" s="197">
        <v>140653</v>
      </c>
      <c r="L128" s="197">
        <v>65021</v>
      </c>
      <c r="M128" s="197">
        <v>350</v>
      </c>
      <c r="N128" s="197">
        <v>1960</v>
      </c>
      <c r="O128" s="197"/>
      <c r="P128" s="197"/>
      <c r="Q128" s="197"/>
      <c r="R128" s="197">
        <v>81672</v>
      </c>
      <c r="S128" s="197"/>
      <c r="T128" s="197"/>
      <c r="U128" s="197">
        <v>20</v>
      </c>
      <c r="V128" s="197"/>
      <c r="W128" s="198"/>
    </row>
    <row r="129" spans="1:23" ht="38.25" outlineLevel="2" x14ac:dyDescent="0.2">
      <c r="A129" s="192"/>
      <c r="B129" s="193"/>
      <c r="C129" s="193"/>
      <c r="D129" s="193"/>
      <c r="E129" s="194" t="s">
        <v>518</v>
      </c>
      <c r="F129" s="194" t="s">
        <v>519</v>
      </c>
      <c r="G129" s="188">
        <v>1929358</v>
      </c>
      <c r="H129" s="199">
        <v>1304199</v>
      </c>
      <c r="I129" s="199">
        <v>351088</v>
      </c>
      <c r="J129" s="199">
        <v>58478</v>
      </c>
      <c r="K129" s="199">
        <v>115672</v>
      </c>
      <c r="L129" s="199">
        <v>61611</v>
      </c>
      <c r="M129" s="199">
        <v>200</v>
      </c>
      <c r="N129" s="199">
        <v>6000</v>
      </c>
      <c r="O129" s="199"/>
      <c r="P129" s="199"/>
      <c r="Q129" s="199"/>
      <c r="R129" s="199">
        <v>32110</v>
      </c>
      <c r="S129" s="199"/>
      <c r="T129" s="199"/>
      <c r="U129" s="199"/>
      <c r="V129" s="199"/>
      <c r="W129" s="200"/>
    </row>
    <row r="130" spans="1:23" ht="52.9" customHeight="1" outlineLevel="2" x14ac:dyDescent="0.2">
      <c r="A130" s="195"/>
      <c r="B130" s="191"/>
      <c r="C130" s="191"/>
      <c r="D130" s="191"/>
      <c r="E130" s="196" t="s">
        <v>520</v>
      </c>
      <c r="F130" s="196" t="s">
        <v>521</v>
      </c>
      <c r="G130" s="188">
        <v>4527945</v>
      </c>
      <c r="H130" s="197">
        <v>2721960</v>
      </c>
      <c r="I130" s="197">
        <v>736344</v>
      </c>
      <c r="J130" s="197">
        <v>18406</v>
      </c>
      <c r="K130" s="197">
        <v>355292</v>
      </c>
      <c r="L130" s="197">
        <v>113933</v>
      </c>
      <c r="M130" s="197">
        <v>210</v>
      </c>
      <c r="N130" s="197">
        <v>3270</v>
      </c>
      <c r="O130" s="197"/>
      <c r="P130" s="197">
        <v>5680</v>
      </c>
      <c r="Q130" s="197"/>
      <c r="R130" s="197">
        <v>571850</v>
      </c>
      <c r="S130" s="197"/>
      <c r="T130" s="197"/>
      <c r="U130" s="197">
        <v>1000</v>
      </c>
      <c r="V130" s="197"/>
      <c r="W130" s="198"/>
    </row>
    <row r="131" spans="1:23" ht="39.6" customHeight="1" outlineLevel="2" x14ac:dyDescent="0.2">
      <c r="A131" s="192"/>
      <c r="B131" s="193"/>
      <c r="C131" s="193"/>
      <c r="D131" s="193"/>
      <c r="E131" s="194" t="s">
        <v>522</v>
      </c>
      <c r="F131" s="194" t="s">
        <v>523</v>
      </c>
      <c r="G131" s="188">
        <v>1381441</v>
      </c>
      <c r="H131" s="199">
        <v>937750</v>
      </c>
      <c r="I131" s="199">
        <v>254646</v>
      </c>
      <c r="J131" s="199"/>
      <c r="K131" s="199">
        <v>38362</v>
      </c>
      <c r="L131" s="199">
        <v>47671</v>
      </c>
      <c r="M131" s="199"/>
      <c r="N131" s="199"/>
      <c r="O131" s="199"/>
      <c r="P131" s="199"/>
      <c r="Q131" s="199"/>
      <c r="R131" s="199">
        <v>103012</v>
      </c>
      <c r="S131" s="199"/>
      <c r="T131" s="199"/>
      <c r="U131" s="199"/>
      <c r="V131" s="199"/>
      <c r="W131" s="200"/>
    </row>
    <row r="132" spans="1:23" ht="51" outlineLevel="2" x14ac:dyDescent="0.2">
      <c r="A132" s="195"/>
      <c r="B132" s="191"/>
      <c r="C132" s="191"/>
      <c r="D132" s="191"/>
      <c r="E132" s="196" t="s">
        <v>524</v>
      </c>
      <c r="F132" s="196" t="s">
        <v>525</v>
      </c>
      <c r="G132" s="188">
        <v>15130</v>
      </c>
      <c r="H132" s="197"/>
      <c r="I132" s="197"/>
      <c r="J132" s="197"/>
      <c r="K132" s="197"/>
      <c r="L132" s="197"/>
      <c r="M132" s="197"/>
      <c r="N132" s="197"/>
      <c r="O132" s="197">
        <v>15130</v>
      </c>
      <c r="P132" s="197"/>
      <c r="Q132" s="197"/>
      <c r="R132" s="197"/>
      <c r="S132" s="197"/>
      <c r="T132" s="197"/>
      <c r="U132" s="197"/>
      <c r="V132" s="197"/>
      <c r="W132" s="198"/>
    </row>
    <row r="133" spans="1:23" ht="39.6" customHeight="1" outlineLevel="2" x14ac:dyDescent="0.2">
      <c r="A133" s="192"/>
      <c r="B133" s="193"/>
      <c r="C133" s="193"/>
      <c r="D133" s="193"/>
      <c r="E133" s="194" t="s">
        <v>526</v>
      </c>
      <c r="F133" s="194" t="s">
        <v>527</v>
      </c>
      <c r="G133" s="188">
        <v>682691</v>
      </c>
      <c r="H133" s="199">
        <v>450820</v>
      </c>
      <c r="I133" s="199">
        <v>123563</v>
      </c>
      <c r="J133" s="199">
        <v>32306</v>
      </c>
      <c r="K133" s="199">
        <v>33489</v>
      </c>
      <c r="L133" s="199">
        <v>35618</v>
      </c>
      <c r="M133" s="199">
        <v>90</v>
      </c>
      <c r="N133" s="199">
        <v>460</v>
      </c>
      <c r="O133" s="199"/>
      <c r="P133" s="199"/>
      <c r="Q133" s="199"/>
      <c r="R133" s="199">
        <v>6345</v>
      </c>
      <c r="S133" s="199"/>
      <c r="T133" s="199"/>
      <c r="U133" s="199"/>
      <c r="V133" s="199"/>
      <c r="W133" s="200"/>
    </row>
    <row r="134" spans="1:23" ht="39.6" customHeight="1" outlineLevel="2" x14ac:dyDescent="0.2">
      <c r="A134" s="195"/>
      <c r="B134" s="191"/>
      <c r="C134" s="191"/>
      <c r="D134" s="191"/>
      <c r="E134" s="196" t="s">
        <v>528</v>
      </c>
      <c r="F134" s="196" t="s">
        <v>529</v>
      </c>
      <c r="G134" s="188">
        <v>1587431</v>
      </c>
      <c r="H134" s="197">
        <v>1002829</v>
      </c>
      <c r="I134" s="197">
        <v>271932</v>
      </c>
      <c r="J134" s="197">
        <v>76715</v>
      </c>
      <c r="K134" s="197">
        <v>105213</v>
      </c>
      <c r="L134" s="197">
        <v>67213</v>
      </c>
      <c r="M134" s="197">
        <v>725</v>
      </c>
      <c r="N134" s="197">
        <v>2437</v>
      </c>
      <c r="O134" s="197"/>
      <c r="P134" s="197"/>
      <c r="Q134" s="197"/>
      <c r="R134" s="197">
        <v>60217</v>
      </c>
      <c r="S134" s="197"/>
      <c r="T134" s="197"/>
      <c r="U134" s="197">
        <v>150</v>
      </c>
      <c r="V134" s="197"/>
      <c r="W134" s="198"/>
    </row>
    <row r="135" spans="1:23" ht="52.9" customHeight="1" outlineLevel="2" x14ac:dyDescent="0.2">
      <c r="A135" s="192"/>
      <c r="B135" s="193"/>
      <c r="C135" s="193"/>
      <c r="D135" s="193"/>
      <c r="E135" s="194" t="s">
        <v>530</v>
      </c>
      <c r="F135" s="194" t="s">
        <v>531</v>
      </c>
      <c r="G135" s="188">
        <v>1220310</v>
      </c>
      <c r="H135" s="199">
        <v>790159</v>
      </c>
      <c r="I135" s="199">
        <v>216301</v>
      </c>
      <c r="J135" s="199">
        <v>70963</v>
      </c>
      <c r="K135" s="199">
        <v>87998</v>
      </c>
      <c r="L135" s="199">
        <v>39616</v>
      </c>
      <c r="M135" s="199"/>
      <c r="N135" s="199">
        <v>1150</v>
      </c>
      <c r="O135" s="199"/>
      <c r="P135" s="199"/>
      <c r="Q135" s="199"/>
      <c r="R135" s="199">
        <v>14123</v>
      </c>
      <c r="S135" s="199"/>
      <c r="T135" s="199"/>
      <c r="U135" s="199"/>
      <c r="V135" s="199"/>
      <c r="W135" s="200"/>
    </row>
    <row r="136" spans="1:23" ht="52.9" customHeight="1" outlineLevel="2" x14ac:dyDescent="0.2">
      <c r="A136" s="195"/>
      <c r="B136" s="191"/>
      <c r="C136" s="191"/>
      <c r="D136" s="191"/>
      <c r="E136" s="196" t="s">
        <v>532</v>
      </c>
      <c r="F136" s="196" t="s">
        <v>533</v>
      </c>
      <c r="G136" s="188">
        <v>1898853</v>
      </c>
      <c r="H136" s="197">
        <v>1308534</v>
      </c>
      <c r="I136" s="197">
        <v>351601</v>
      </c>
      <c r="J136" s="197">
        <v>15959</v>
      </c>
      <c r="K136" s="197">
        <v>134291</v>
      </c>
      <c r="L136" s="197">
        <v>57014</v>
      </c>
      <c r="M136" s="197">
        <v>270</v>
      </c>
      <c r="N136" s="197">
        <v>2925</v>
      </c>
      <c r="O136" s="197"/>
      <c r="P136" s="197"/>
      <c r="Q136" s="197"/>
      <c r="R136" s="197">
        <v>28050</v>
      </c>
      <c r="S136" s="197"/>
      <c r="T136" s="197"/>
      <c r="U136" s="197">
        <v>126</v>
      </c>
      <c r="V136" s="197"/>
      <c r="W136" s="198">
        <v>83</v>
      </c>
    </row>
    <row r="137" spans="1:23" ht="38.25" outlineLevel="2" x14ac:dyDescent="0.2">
      <c r="A137" s="192"/>
      <c r="B137" s="193"/>
      <c r="C137" s="193"/>
      <c r="D137" s="193"/>
      <c r="E137" s="194" t="s">
        <v>534</v>
      </c>
      <c r="F137" s="194" t="s">
        <v>535</v>
      </c>
      <c r="G137" s="188">
        <v>344669</v>
      </c>
      <c r="H137" s="199">
        <v>133076</v>
      </c>
      <c r="I137" s="199">
        <v>39127</v>
      </c>
      <c r="J137" s="199"/>
      <c r="K137" s="199">
        <v>135317</v>
      </c>
      <c r="L137" s="199">
        <v>17439</v>
      </c>
      <c r="M137" s="199"/>
      <c r="N137" s="199">
        <v>17010</v>
      </c>
      <c r="O137" s="199"/>
      <c r="P137" s="199"/>
      <c r="Q137" s="199"/>
      <c r="R137" s="199">
        <v>2700</v>
      </c>
      <c r="S137" s="199"/>
      <c r="T137" s="199"/>
      <c r="U137" s="199"/>
      <c r="V137" s="199"/>
      <c r="W137" s="200"/>
    </row>
    <row r="138" spans="1:23" ht="39.6" customHeight="1" outlineLevel="2" x14ac:dyDescent="0.2">
      <c r="A138" s="195"/>
      <c r="B138" s="191"/>
      <c r="C138" s="191"/>
      <c r="D138" s="191"/>
      <c r="E138" s="196" t="s">
        <v>536</v>
      </c>
      <c r="F138" s="196" t="s">
        <v>537</v>
      </c>
      <c r="G138" s="188">
        <v>589765</v>
      </c>
      <c r="H138" s="197">
        <v>383166</v>
      </c>
      <c r="I138" s="197">
        <v>104416</v>
      </c>
      <c r="J138" s="197">
        <v>240</v>
      </c>
      <c r="K138" s="197">
        <v>62342</v>
      </c>
      <c r="L138" s="197">
        <v>31946</v>
      </c>
      <c r="M138" s="197"/>
      <c r="N138" s="197"/>
      <c r="O138" s="197"/>
      <c r="P138" s="197"/>
      <c r="Q138" s="197"/>
      <c r="R138" s="197">
        <v>7655</v>
      </c>
      <c r="S138" s="197"/>
      <c r="T138" s="197"/>
      <c r="U138" s="197"/>
      <c r="V138" s="197"/>
      <c r="W138" s="198"/>
    </row>
    <row r="139" spans="1:23" ht="38.25" outlineLevel="2" x14ac:dyDescent="0.2">
      <c r="A139" s="192"/>
      <c r="B139" s="193"/>
      <c r="C139" s="193"/>
      <c r="D139" s="193"/>
      <c r="E139" s="194" t="s">
        <v>538</v>
      </c>
      <c r="F139" s="194" t="s">
        <v>539</v>
      </c>
      <c r="G139" s="188">
        <v>349865</v>
      </c>
      <c r="H139" s="199">
        <v>130040</v>
      </c>
      <c r="I139" s="199">
        <v>40128</v>
      </c>
      <c r="J139" s="199"/>
      <c r="K139" s="199">
        <v>93204</v>
      </c>
      <c r="L139" s="199">
        <v>29468</v>
      </c>
      <c r="M139" s="199"/>
      <c r="N139" s="199">
        <v>12890</v>
      </c>
      <c r="O139" s="199"/>
      <c r="P139" s="199"/>
      <c r="Q139" s="199"/>
      <c r="R139" s="199">
        <v>44135</v>
      </c>
      <c r="S139" s="199"/>
      <c r="T139" s="199"/>
      <c r="U139" s="199"/>
      <c r="V139" s="199"/>
      <c r="W139" s="200"/>
    </row>
    <row r="140" spans="1:23" ht="38.25" outlineLevel="2" x14ac:dyDescent="0.2">
      <c r="A140" s="195"/>
      <c r="B140" s="191"/>
      <c r="C140" s="191"/>
      <c r="D140" s="191"/>
      <c r="E140" s="196" t="s">
        <v>540</v>
      </c>
      <c r="F140" s="196" t="s">
        <v>541</v>
      </c>
      <c r="G140" s="188">
        <v>96002</v>
      </c>
      <c r="H140" s="197">
        <v>48131</v>
      </c>
      <c r="I140" s="197">
        <v>14603</v>
      </c>
      <c r="J140" s="197"/>
      <c r="K140" s="197">
        <v>17826</v>
      </c>
      <c r="L140" s="197">
        <v>12848</v>
      </c>
      <c r="M140" s="197"/>
      <c r="N140" s="197">
        <v>174</v>
      </c>
      <c r="O140" s="197"/>
      <c r="P140" s="197"/>
      <c r="Q140" s="197"/>
      <c r="R140" s="197">
        <v>2420</v>
      </c>
      <c r="S140" s="197"/>
      <c r="T140" s="197"/>
      <c r="U140" s="197"/>
      <c r="V140" s="197"/>
      <c r="W140" s="198"/>
    </row>
    <row r="141" spans="1:23" ht="38.25" outlineLevel="2" x14ac:dyDescent="0.2">
      <c r="A141" s="192"/>
      <c r="B141" s="193"/>
      <c r="C141" s="193"/>
      <c r="D141" s="193"/>
      <c r="E141" s="194" t="s">
        <v>542</v>
      </c>
      <c r="F141" s="194" t="s">
        <v>543</v>
      </c>
      <c r="G141" s="188">
        <v>581089</v>
      </c>
      <c r="H141" s="199">
        <v>172392</v>
      </c>
      <c r="I141" s="199">
        <v>51210</v>
      </c>
      <c r="J141" s="199"/>
      <c r="K141" s="199">
        <v>187859</v>
      </c>
      <c r="L141" s="199">
        <v>26430</v>
      </c>
      <c r="M141" s="199"/>
      <c r="N141" s="199">
        <v>17850</v>
      </c>
      <c r="O141" s="199"/>
      <c r="P141" s="199"/>
      <c r="Q141" s="199"/>
      <c r="R141" s="199">
        <v>125348</v>
      </c>
      <c r="S141" s="199"/>
      <c r="T141" s="199"/>
      <c r="U141" s="199"/>
      <c r="V141" s="199"/>
      <c r="W141" s="200"/>
    </row>
    <row r="142" spans="1:23" ht="38.25" outlineLevel="2" x14ac:dyDescent="0.2">
      <c r="A142" s="195"/>
      <c r="B142" s="191"/>
      <c r="C142" s="191"/>
      <c r="D142" s="191"/>
      <c r="E142" s="196" t="s">
        <v>711</v>
      </c>
      <c r="F142" s="196" t="s">
        <v>544</v>
      </c>
      <c r="G142" s="188">
        <v>66555</v>
      </c>
      <c r="H142" s="197">
        <v>53852</v>
      </c>
      <c r="I142" s="197">
        <v>12703</v>
      </c>
      <c r="J142" s="197"/>
      <c r="K142" s="197"/>
      <c r="L142" s="197"/>
      <c r="M142" s="197"/>
      <c r="N142" s="197"/>
      <c r="O142" s="197"/>
      <c r="P142" s="197"/>
      <c r="Q142" s="197"/>
      <c r="R142" s="197"/>
      <c r="S142" s="197"/>
      <c r="T142" s="197"/>
      <c r="U142" s="197"/>
      <c r="V142" s="197"/>
      <c r="W142" s="198"/>
    </row>
    <row r="143" spans="1:23" ht="25.5" outlineLevel="2" x14ac:dyDescent="0.2">
      <c r="A143" s="192"/>
      <c r="B143" s="193"/>
      <c r="C143" s="193"/>
      <c r="D143" s="193"/>
      <c r="E143" s="194" t="s">
        <v>545</v>
      </c>
      <c r="F143" s="194" t="s">
        <v>546</v>
      </c>
      <c r="G143" s="188">
        <v>310908</v>
      </c>
      <c r="H143" s="199">
        <v>46204</v>
      </c>
      <c r="I143" s="199">
        <v>14204</v>
      </c>
      <c r="J143" s="199"/>
      <c r="K143" s="199">
        <v>18931</v>
      </c>
      <c r="L143" s="199">
        <v>2810</v>
      </c>
      <c r="M143" s="199"/>
      <c r="N143" s="199">
        <v>1050</v>
      </c>
      <c r="O143" s="199"/>
      <c r="P143" s="199"/>
      <c r="Q143" s="199"/>
      <c r="R143" s="199">
        <v>227709</v>
      </c>
      <c r="S143" s="199"/>
      <c r="T143" s="199"/>
      <c r="U143" s="199"/>
      <c r="V143" s="199"/>
      <c r="W143" s="200"/>
    </row>
    <row r="144" spans="1:23" ht="39.6" customHeight="1" outlineLevel="2" x14ac:dyDescent="0.2">
      <c r="A144" s="195"/>
      <c r="B144" s="191"/>
      <c r="C144" s="191"/>
      <c r="D144" s="191"/>
      <c r="E144" s="196" t="s">
        <v>712</v>
      </c>
      <c r="F144" s="196" t="s">
        <v>547</v>
      </c>
      <c r="G144" s="188">
        <v>44658</v>
      </c>
      <c r="H144" s="197"/>
      <c r="I144" s="197"/>
      <c r="J144" s="197"/>
      <c r="K144" s="197"/>
      <c r="L144" s="197"/>
      <c r="M144" s="197"/>
      <c r="N144" s="197"/>
      <c r="O144" s="197"/>
      <c r="P144" s="197"/>
      <c r="Q144" s="197"/>
      <c r="R144" s="197"/>
      <c r="S144" s="197"/>
      <c r="T144" s="197"/>
      <c r="U144" s="197">
        <v>44658</v>
      </c>
      <c r="V144" s="197"/>
      <c r="W144" s="198"/>
    </row>
    <row r="145" spans="1:23" ht="32.450000000000003" customHeight="1" outlineLevel="1" x14ac:dyDescent="0.2">
      <c r="A145" s="192"/>
      <c r="B145" s="193"/>
      <c r="C145" s="194" t="s">
        <v>548</v>
      </c>
      <c r="D145" s="291" t="s">
        <v>549</v>
      </c>
      <c r="E145" s="292"/>
      <c r="F145" s="293"/>
      <c r="G145" s="188">
        <v>4599188</v>
      </c>
      <c r="H145" s="188">
        <v>2722939</v>
      </c>
      <c r="I145" s="188">
        <v>742092</v>
      </c>
      <c r="J145" s="188">
        <v>53803</v>
      </c>
      <c r="K145" s="188">
        <v>668852</v>
      </c>
      <c r="L145" s="188">
        <v>197477</v>
      </c>
      <c r="M145" s="188">
        <v>270</v>
      </c>
      <c r="N145" s="188">
        <v>2776</v>
      </c>
      <c r="O145" s="188">
        <v>45000</v>
      </c>
      <c r="P145" s="188"/>
      <c r="Q145" s="188"/>
      <c r="R145" s="188">
        <v>163779</v>
      </c>
      <c r="S145" s="188"/>
      <c r="T145" s="188"/>
      <c r="U145" s="188">
        <v>1299</v>
      </c>
      <c r="V145" s="188"/>
      <c r="W145" s="189">
        <v>901</v>
      </c>
    </row>
    <row r="146" spans="1:23" ht="63.75" outlineLevel="2" x14ac:dyDescent="0.2">
      <c r="A146" s="195"/>
      <c r="B146" s="191"/>
      <c r="C146" s="191"/>
      <c r="D146" s="191"/>
      <c r="E146" s="196" t="s">
        <v>208</v>
      </c>
      <c r="F146" s="196" t="s">
        <v>1062</v>
      </c>
      <c r="G146" s="188">
        <v>1335072</v>
      </c>
      <c r="H146" s="197">
        <v>921174</v>
      </c>
      <c r="I146" s="197">
        <v>244469</v>
      </c>
      <c r="J146" s="197">
        <v>26079</v>
      </c>
      <c r="K146" s="197">
        <v>94138</v>
      </c>
      <c r="L146" s="197">
        <v>36757</v>
      </c>
      <c r="M146" s="197">
        <v>130</v>
      </c>
      <c r="N146" s="197">
        <v>1100</v>
      </c>
      <c r="O146" s="197"/>
      <c r="P146" s="197"/>
      <c r="Q146" s="197"/>
      <c r="R146" s="197">
        <v>11225</v>
      </c>
      <c r="S146" s="197"/>
      <c r="T146" s="197"/>
      <c r="U146" s="197"/>
      <c r="V146" s="197"/>
      <c r="W146" s="198">
        <v>0</v>
      </c>
    </row>
    <row r="147" spans="1:23" ht="66" customHeight="1" outlineLevel="2" x14ac:dyDescent="0.2">
      <c r="A147" s="192"/>
      <c r="B147" s="193"/>
      <c r="C147" s="193"/>
      <c r="D147" s="193"/>
      <c r="E147" s="194" t="s">
        <v>550</v>
      </c>
      <c r="F147" s="194" t="s">
        <v>713</v>
      </c>
      <c r="G147" s="188">
        <v>274324</v>
      </c>
      <c r="H147" s="199">
        <v>181389</v>
      </c>
      <c r="I147" s="199">
        <v>50456</v>
      </c>
      <c r="J147" s="199"/>
      <c r="K147" s="199">
        <v>31520</v>
      </c>
      <c r="L147" s="199">
        <v>6862</v>
      </c>
      <c r="M147" s="199"/>
      <c r="N147" s="199">
        <v>97</v>
      </c>
      <c r="O147" s="199"/>
      <c r="P147" s="199"/>
      <c r="Q147" s="199"/>
      <c r="R147" s="199">
        <v>4000</v>
      </c>
      <c r="S147" s="199"/>
      <c r="T147" s="199"/>
      <c r="U147" s="199"/>
      <c r="V147" s="199"/>
      <c r="W147" s="200"/>
    </row>
    <row r="148" spans="1:23" ht="51" outlineLevel="2" x14ac:dyDescent="0.2">
      <c r="A148" s="195"/>
      <c r="B148" s="191"/>
      <c r="C148" s="191"/>
      <c r="D148" s="191"/>
      <c r="E148" s="196" t="s">
        <v>210</v>
      </c>
      <c r="F148" s="196" t="s">
        <v>552</v>
      </c>
      <c r="G148" s="188">
        <v>663468</v>
      </c>
      <c r="H148" s="197">
        <v>373399</v>
      </c>
      <c r="I148" s="197">
        <v>111585</v>
      </c>
      <c r="J148" s="197">
        <v>2450</v>
      </c>
      <c r="K148" s="197">
        <v>144430</v>
      </c>
      <c r="L148" s="197">
        <v>27703</v>
      </c>
      <c r="M148" s="197"/>
      <c r="N148" s="197"/>
      <c r="O148" s="197">
        <v>3000</v>
      </c>
      <c r="P148" s="197"/>
      <c r="Q148" s="197"/>
      <c r="R148" s="197"/>
      <c r="S148" s="197"/>
      <c r="T148" s="197"/>
      <c r="U148" s="197"/>
      <c r="V148" s="197"/>
      <c r="W148" s="198">
        <v>901</v>
      </c>
    </row>
    <row r="149" spans="1:23" ht="38.25" outlineLevel="2" x14ac:dyDescent="0.2">
      <c r="A149" s="192"/>
      <c r="B149" s="193"/>
      <c r="C149" s="193"/>
      <c r="D149" s="193"/>
      <c r="E149" s="194" t="s">
        <v>553</v>
      </c>
      <c r="F149" s="194" t="s">
        <v>554</v>
      </c>
      <c r="G149" s="188">
        <v>1591249</v>
      </c>
      <c r="H149" s="199">
        <v>744034</v>
      </c>
      <c r="I149" s="199">
        <v>197705</v>
      </c>
      <c r="J149" s="199">
        <v>23609</v>
      </c>
      <c r="K149" s="199">
        <v>371652</v>
      </c>
      <c r="L149" s="199">
        <v>89032</v>
      </c>
      <c r="M149" s="199">
        <v>60</v>
      </c>
      <c r="N149" s="199">
        <v>1100</v>
      </c>
      <c r="O149" s="199">
        <v>42000</v>
      </c>
      <c r="P149" s="199"/>
      <c r="Q149" s="199"/>
      <c r="R149" s="199">
        <v>120758</v>
      </c>
      <c r="S149" s="199"/>
      <c r="T149" s="199"/>
      <c r="U149" s="199">
        <v>1299</v>
      </c>
      <c r="V149" s="199"/>
      <c r="W149" s="200"/>
    </row>
    <row r="150" spans="1:23" ht="79.150000000000006" customHeight="1" outlineLevel="2" x14ac:dyDescent="0.2">
      <c r="A150" s="195"/>
      <c r="B150" s="191"/>
      <c r="C150" s="191"/>
      <c r="D150" s="191"/>
      <c r="E150" s="196" t="s">
        <v>555</v>
      </c>
      <c r="F150" s="196" t="s">
        <v>556</v>
      </c>
      <c r="G150" s="188">
        <v>262224</v>
      </c>
      <c r="H150" s="197">
        <v>189525</v>
      </c>
      <c r="I150" s="197">
        <v>50416</v>
      </c>
      <c r="J150" s="197">
        <v>595</v>
      </c>
      <c r="K150" s="197">
        <v>12186</v>
      </c>
      <c r="L150" s="197">
        <v>5390</v>
      </c>
      <c r="M150" s="197"/>
      <c r="N150" s="197">
        <v>114</v>
      </c>
      <c r="O150" s="197"/>
      <c r="P150" s="197"/>
      <c r="Q150" s="197"/>
      <c r="R150" s="197">
        <v>3998</v>
      </c>
      <c r="S150" s="197"/>
      <c r="T150" s="197"/>
      <c r="U150" s="197"/>
      <c r="V150" s="197"/>
      <c r="W150" s="198"/>
    </row>
    <row r="151" spans="1:23" ht="79.150000000000006" customHeight="1" outlineLevel="2" x14ac:dyDescent="0.2">
      <c r="A151" s="192"/>
      <c r="B151" s="193"/>
      <c r="C151" s="193"/>
      <c r="D151" s="193"/>
      <c r="E151" s="194" t="s">
        <v>212</v>
      </c>
      <c r="F151" s="194" t="s">
        <v>557</v>
      </c>
      <c r="G151" s="188">
        <v>385087</v>
      </c>
      <c r="H151" s="199">
        <v>254546</v>
      </c>
      <c r="I151" s="199">
        <v>69160</v>
      </c>
      <c r="J151" s="199">
        <v>1070</v>
      </c>
      <c r="K151" s="199">
        <v>10085</v>
      </c>
      <c r="L151" s="199">
        <v>27983</v>
      </c>
      <c r="M151" s="199">
        <v>80</v>
      </c>
      <c r="N151" s="199">
        <v>365</v>
      </c>
      <c r="O151" s="199"/>
      <c r="P151" s="199"/>
      <c r="Q151" s="199"/>
      <c r="R151" s="199">
        <v>21798</v>
      </c>
      <c r="S151" s="199"/>
      <c r="T151" s="199"/>
      <c r="U151" s="199"/>
      <c r="V151" s="199"/>
      <c r="W151" s="200"/>
    </row>
    <row r="152" spans="1:23" ht="63.75" outlineLevel="2" x14ac:dyDescent="0.2">
      <c r="A152" s="195"/>
      <c r="B152" s="191"/>
      <c r="C152" s="191"/>
      <c r="D152" s="191"/>
      <c r="E152" s="196" t="s">
        <v>558</v>
      </c>
      <c r="F152" s="196" t="s">
        <v>559</v>
      </c>
      <c r="G152" s="188">
        <v>87764</v>
      </c>
      <c r="H152" s="197">
        <v>58872</v>
      </c>
      <c r="I152" s="197">
        <v>18301</v>
      </c>
      <c r="J152" s="197"/>
      <c r="K152" s="197">
        <v>4841</v>
      </c>
      <c r="L152" s="197">
        <v>3750</v>
      </c>
      <c r="M152" s="197"/>
      <c r="N152" s="197"/>
      <c r="O152" s="197"/>
      <c r="P152" s="197"/>
      <c r="Q152" s="197"/>
      <c r="R152" s="197">
        <v>2000</v>
      </c>
      <c r="S152" s="197"/>
      <c r="T152" s="197"/>
      <c r="U152" s="197"/>
      <c r="V152" s="197"/>
      <c r="W152" s="198"/>
    </row>
    <row r="153" spans="1:23" ht="25.5" outlineLevel="1" x14ac:dyDescent="0.2">
      <c r="A153" s="192"/>
      <c r="B153" s="193"/>
      <c r="C153" s="194" t="s">
        <v>714</v>
      </c>
      <c r="D153" s="291" t="s">
        <v>715</v>
      </c>
      <c r="E153" s="292"/>
      <c r="F153" s="293"/>
      <c r="G153" s="188">
        <v>0</v>
      </c>
      <c r="H153" s="188"/>
      <c r="I153" s="188"/>
      <c r="J153" s="188"/>
      <c r="K153" s="188">
        <v>0</v>
      </c>
      <c r="L153" s="188">
        <v>0</v>
      </c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9"/>
    </row>
    <row r="154" spans="1:23" ht="39.6" customHeight="1" outlineLevel="2" x14ac:dyDescent="0.2">
      <c r="A154" s="195"/>
      <c r="B154" s="191"/>
      <c r="C154" s="191"/>
      <c r="D154" s="191"/>
      <c r="E154" s="196" t="s">
        <v>286</v>
      </c>
      <c r="F154" s="196" t="s">
        <v>287</v>
      </c>
      <c r="G154" s="188">
        <v>0</v>
      </c>
      <c r="H154" s="197"/>
      <c r="I154" s="197"/>
      <c r="J154" s="197"/>
      <c r="K154" s="197">
        <v>0</v>
      </c>
      <c r="L154" s="197">
        <v>0</v>
      </c>
      <c r="M154" s="197"/>
      <c r="N154" s="197"/>
      <c r="O154" s="197"/>
      <c r="P154" s="197"/>
      <c r="Q154" s="197"/>
      <c r="R154" s="197"/>
      <c r="S154" s="197"/>
      <c r="T154" s="197"/>
      <c r="U154" s="197"/>
      <c r="V154" s="197"/>
      <c r="W154" s="198"/>
    </row>
    <row r="155" spans="1:23" ht="27" customHeight="1" outlineLevel="1" x14ac:dyDescent="0.2">
      <c r="A155" s="192"/>
      <c r="B155" s="193"/>
      <c r="C155" s="194" t="s">
        <v>560</v>
      </c>
      <c r="D155" s="291" t="s">
        <v>561</v>
      </c>
      <c r="E155" s="292"/>
      <c r="F155" s="293"/>
      <c r="G155" s="188">
        <v>956562</v>
      </c>
      <c r="H155" s="188">
        <v>290365</v>
      </c>
      <c r="I155" s="188">
        <v>81233</v>
      </c>
      <c r="J155" s="188">
        <v>1800</v>
      </c>
      <c r="K155" s="188">
        <v>273997</v>
      </c>
      <c r="L155" s="188">
        <v>181897</v>
      </c>
      <c r="M155" s="188"/>
      <c r="N155" s="188">
        <v>5270</v>
      </c>
      <c r="O155" s="188">
        <v>120000</v>
      </c>
      <c r="P155" s="188"/>
      <c r="Q155" s="188"/>
      <c r="R155" s="188">
        <v>2000</v>
      </c>
      <c r="S155" s="188"/>
      <c r="T155" s="188"/>
      <c r="U155" s="188"/>
      <c r="V155" s="188"/>
      <c r="W155" s="189"/>
    </row>
    <row r="156" spans="1:23" ht="52.9" customHeight="1" outlineLevel="2" x14ac:dyDescent="0.2">
      <c r="A156" s="195"/>
      <c r="B156" s="191"/>
      <c r="C156" s="191"/>
      <c r="D156" s="191"/>
      <c r="E156" s="196" t="s">
        <v>716</v>
      </c>
      <c r="F156" s="196" t="s">
        <v>562</v>
      </c>
      <c r="G156" s="188">
        <v>956562</v>
      </c>
      <c r="H156" s="197">
        <v>290365</v>
      </c>
      <c r="I156" s="197">
        <v>81233</v>
      </c>
      <c r="J156" s="197">
        <v>1800</v>
      </c>
      <c r="K156" s="197">
        <v>273997</v>
      </c>
      <c r="L156" s="197">
        <v>181897</v>
      </c>
      <c r="M156" s="197"/>
      <c r="N156" s="197">
        <v>5270</v>
      </c>
      <c r="O156" s="197">
        <v>120000</v>
      </c>
      <c r="P156" s="197"/>
      <c r="Q156" s="197"/>
      <c r="R156" s="197">
        <v>2000</v>
      </c>
      <c r="S156" s="197"/>
      <c r="T156" s="197"/>
      <c r="U156" s="197"/>
      <c r="V156" s="197"/>
      <c r="W156" s="198"/>
    </row>
    <row r="157" spans="1:23" ht="31.9" customHeight="1" outlineLevel="1" x14ac:dyDescent="0.2">
      <c r="A157" s="192"/>
      <c r="B157" s="193"/>
      <c r="C157" s="194" t="s">
        <v>563</v>
      </c>
      <c r="D157" s="291" t="s">
        <v>564</v>
      </c>
      <c r="E157" s="292"/>
      <c r="F157" s="293"/>
      <c r="G157" s="188">
        <v>2586951</v>
      </c>
      <c r="H157" s="188">
        <v>60567</v>
      </c>
      <c r="I157" s="188">
        <v>17380</v>
      </c>
      <c r="J157" s="188"/>
      <c r="K157" s="188"/>
      <c r="L157" s="188">
        <v>2509004</v>
      </c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9"/>
    </row>
    <row r="158" spans="1:23" ht="66" customHeight="1" outlineLevel="2" x14ac:dyDescent="0.2">
      <c r="A158" s="195"/>
      <c r="B158" s="191"/>
      <c r="C158" s="191"/>
      <c r="D158" s="191"/>
      <c r="E158" s="196" t="s">
        <v>565</v>
      </c>
      <c r="F158" s="196" t="s">
        <v>566</v>
      </c>
      <c r="G158" s="188">
        <v>158589</v>
      </c>
      <c r="H158" s="197"/>
      <c r="I158" s="197"/>
      <c r="J158" s="197"/>
      <c r="K158" s="197"/>
      <c r="L158" s="197">
        <v>158589</v>
      </c>
      <c r="M158" s="197"/>
      <c r="N158" s="197"/>
      <c r="O158" s="197"/>
      <c r="P158" s="197"/>
      <c r="Q158" s="197"/>
      <c r="R158" s="197"/>
      <c r="S158" s="197"/>
      <c r="T158" s="197"/>
      <c r="U158" s="197"/>
      <c r="V158" s="197"/>
      <c r="W158" s="198"/>
    </row>
    <row r="159" spans="1:23" ht="66" customHeight="1" outlineLevel="2" x14ac:dyDescent="0.2">
      <c r="A159" s="192"/>
      <c r="B159" s="193"/>
      <c r="C159" s="193"/>
      <c r="D159" s="193"/>
      <c r="E159" s="194" t="s">
        <v>567</v>
      </c>
      <c r="F159" s="194" t="s">
        <v>568</v>
      </c>
      <c r="G159" s="188">
        <v>78731</v>
      </c>
      <c r="H159" s="199"/>
      <c r="I159" s="199"/>
      <c r="J159" s="199"/>
      <c r="K159" s="199"/>
      <c r="L159" s="199">
        <v>78731</v>
      </c>
      <c r="M159" s="199"/>
      <c r="N159" s="199"/>
      <c r="O159" s="199"/>
      <c r="P159" s="199"/>
      <c r="Q159" s="199"/>
      <c r="R159" s="199"/>
      <c r="S159" s="199"/>
      <c r="T159" s="199"/>
      <c r="U159" s="199"/>
      <c r="V159" s="199"/>
      <c r="W159" s="200"/>
    </row>
    <row r="160" spans="1:23" ht="66" customHeight="1" outlineLevel="2" x14ac:dyDescent="0.2">
      <c r="A160" s="195"/>
      <c r="B160" s="191"/>
      <c r="C160" s="191"/>
      <c r="D160" s="191"/>
      <c r="E160" s="196" t="s">
        <v>569</v>
      </c>
      <c r="F160" s="196" t="s">
        <v>570</v>
      </c>
      <c r="G160" s="188">
        <v>143462</v>
      </c>
      <c r="H160" s="197"/>
      <c r="I160" s="197"/>
      <c r="J160" s="197"/>
      <c r="K160" s="197"/>
      <c r="L160" s="197">
        <v>143462</v>
      </c>
      <c r="M160" s="197"/>
      <c r="N160" s="197"/>
      <c r="O160" s="197"/>
      <c r="P160" s="197"/>
      <c r="Q160" s="197"/>
      <c r="R160" s="197"/>
      <c r="S160" s="197"/>
      <c r="T160" s="197"/>
      <c r="U160" s="197"/>
      <c r="V160" s="197"/>
      <c r="W160" s="198"/>
    </row>
    <row r="161" spans="1:23" ht="66" customHeight="1" outlineLevel="2" x14ac:dyDescent="0.2">
      <c r="A161" s="192"/>
      <c r="B161" s="193"/>
      <c r="C161" s="193"/>
      <c r="D161" s="193"/>
      <c r="E161" s="194" t="s">
        <v>571</v>
      </c>
      <c r="F161" s="194" t="s">
        <v>572</v>
      </c>
      <c r="G161" s="188">
        <v>92913</v>
      </c>
      <c r="H161" s="199"/>
      <c r="I161" s="199"/>
      <c r="J161" s="199"/>
      <c r="K161" s="199"/>
      <c r="L161" s="199">
        <v>92913</v>
      </c>
      <c r="M161" s="199"/>
      <c r="N161" s="199"/>
      <c r="O161" s="199"/>
      <c r="P161" s="199"/>
      <c r="Q161" s="199"/>
      <c r="R161" s="199"/>
      <c r="S161" s="199"/>
      <c r="T161" s="199"/>
      <c r="U161" s="199"/>
      <c r="V161" s="199"/>
      <c r="W161" s="200"/>
    </row>
    <row r="162" spans="1:23" ht="92.45" customHeight="1" outlineLevel="2" x14ac:dyDescent="0.2">
      <c r="A162" s="195"/>
      <c r="B162" s="191"/>
      <c r="C162" s="191"/>
      <c r="D162" s="191"/>
      <c r="E162" s="196" t="s">
        <v>573</v>
      </c>
      <c r="F162" s="196" t="s">
        <v>574</v>
      </c>
      <c r="G162" s="188">
        <v>51349</v>
      </c>
      <c r="H162" s="197"/>
      <c r="I162" s="197"/>
      <c r="J162" s="197"/>
      <c r="K162" s="197"/>
      <c r="L162" s="197">
        <v>51349</v>
      </c>
      <c r="M162" s="197"/>
      <c r="N162" s="197"/>
      <c r="O162" s="197"/>
      <c r="P162" s="197"/>
      <c r="Q162" s="197"/>
      <c r="R162" s="197"/>
      <c r="S162" s="197"/>
      <c r="T162" s="197"/>
      <c r="U162" s="197"/>
      <c r="V162" s="197"/>
      <c r="W162" s="198"/>
    </row>
    <row r="163" spans="1:23" ht="66" customHeight="1" outlineLevel="2" x14ac:dyDescent="0.2">
      <c r="A163" s="192"/>
      <c r="B163" s="193"/>
      <c r="C163" s="193"/>
      <c r="D163" s="193"/>
      <c r="E163" s="194" t="s">
        <v>575</v>
      </c>
      <c r="F163" s="194" t="s">
        <v>576</v>
      </c>
      <c r="G163" s="188">
        <v>93546</v>
      </c>
      <c r="H163" s="199"/>
      <c r="I163" s="199"/>
      <c r="J163" s="199"/>
      <c r="K163" s="199"/>
      <c r="L163" s="199">
        <v>93546</v>
      </c>
      <c r="M163" s="199"/>
      <c r="N163" s="199"/>
      <c r="O163" s="199"/>
      <c r="P163" s="199"/>
      <c r="Q163" s="199"/>
      <c r="R163" s="199"/>
      <c r="S163" s="199"/>
      <c r="T163" s="199"/>
      <c r="U163" s="199"/>
      <c r="V163" s="199"/>
      <c r="W163" s="200"/>
    </row>
    <row r="164" spans="1:23" ht="66" customHeight="1" outlineLevel="2" x14ac:dyDescent="0.2">
      <c r="A164" s="195"/>
      <c r="B164" s="191"/>
      <c r="C164" s="191"/>
      <c r="D164" s="191"/>
      <c r="E164" s="196" t="s">
        <v>577</v>
      </c>
      <c r="F164" s="196" t="s">
        <v>578</v>
      </c>
      <c r="G164" s="188">
        <v>130204</v>
      </c>
      <c r="H164" s="197"/>
      <c r="I164" s="197"/>
      <c r="J164" s="197"/>
      <c r="K164" s="197"/>
      <c r="L164" s="197">
        <v>130204</v>
      </c>
      <c r="M164" s="197"/>
      <c r="N164" s="197"/>
      <c r="O164" s="197"/>
      <c r="P164" s="197"/>
      <c r="Q164" s="197"/>
      <c r="R164" s="197"/>
      <c r="S164" s="197"/>
      <c r="T164" s="197"/>
      <c r="U164" s="197"/>
      <c r="V164" s="197"/>
      <c r="W164" s="198"/>
    </row>
    <row r="165" spans="1:23" ht="79.150000000000006" customHeight="1" outlineLevel="2" x14ac:dyDescent="0.2">
      <c r="A165" s="192"/>
      <c r="B165" s="193"/>
      <c r="C165" s="193"/>
      <c r="D165" s="193"/>
      <c r="E165" s="194" t="s">
        <v>579</v>
      </c>
      <c r="F165" s="194" t="s">
        <v>580</v>
      </c>
      <c r="G165" s="188">
        <v>83000</v>
      </c>
      <c r="H165" s="199"/>
      <c r="I165" s="199"/>
      <c r="J165" s="199"/>
      <c r="K165" s="199"/>
      <c r="L165" s="199">
        <v>83000</v>
      </c>
      <c r="M165" s="199"/>
      <c r="N165" s="199"/>
      <c r="O165" s="199"/>
      <c r="P165" s="199"/>
      <c r="Q165" s="199"/>
      <c r="R165" s="199"/>
      <c r="S165" s="199"/>
      <c r="T165" s="199"/>
      <c r="U165" s="199"/>
      <c r="V165" s="199"/>
      <c r="W165" s="200"/>
    </row>
    <row r="166" spans="1:23" ht="66" customHeight="1" outlineLevel="2" x14ac:dyDescent="0.2">
      <c r="A166" s="195"/>
      <c r="B166" s="191"/>
      <c r="C166" s="191"/>
      <c r="D166" s="191"/>
      <c r="E166" s="196" t="s">
        <v>581</v>
      </c>
      <c r="F166" s="196" t="s">
        <v>582</v>
      </c>
      <c r="G166" s="188">
        <v>98201</v>
      </c>
      <c r="H166" s="197"/>
      <c r="I166" s="197"/>
      <c r="J166" s="197"/>
      <c r="K166" s="197"/>
      <c r="L166" s="197">
        <v>98201</v>
      </c>
      <c r="M166" s="197"/>
      <c r="N166" s="197"/>
      <c r="O166" s="197"/>
      <c r="P166" s="197"/>
      <c r="Q166" s="197"/>
      <c r="R166" s="197"/>
      <c r="S166" s="197"/>
      <c r="T166" s="197"/>
      <c r="U166" s="197"/>
      <c r="V166" s="197"/>
      <c r="W166" s="198"/>
    </row>
    <row r="167" spans="1:23" ht="79.150000000000006" customHeight="1" outlineLevel="2" x14ac:dyDescent="0.2">
      <c r="A167" s="192"/>
      <c r="B167" s="193"/>
      <c r="C167" s="193"/>
      <c r="D167" s="193"/>
      <c r="E167" s="194" t="s">
        <v>583</v>
      </c>
      <c r="F167" s="194" t="s">
        <v>584</v>
      </c>
      <c r="G167" s="188">
        <v>92000</v>
      </c>
      <c r="H167" s="199"/>
      <c r="I167" s="199"/>
      <c r="J167" s="199"/>
      <c r="K167" s="199"/>
      <c r="L167" s="199">
        <v>92000</v>
      </c>
      <c r="M167" s="199"/>
      <c r="N167" s="199"/>
      <c r="O167" s="199"/>
      <c r="P167" s="199"/>
      <c r="Q167" s="199"/>
      <c r="R167" s="199"/>
      <c r="S167" s="199"/>
      <c r="T167" s="199"/>
      <c r="U167" s="199"/>
      <c r="V167" s="199"/>
      <c r="W167" s="200"/>
    </row>
    <row r="168" spans="1:23" ht="79.150000000000006" customHeight="1" outlineLevel="2" x14ac:dyDescent="0.2">
      <c r="A168" s="195"/>
      <c r="B168" s="191"/>
      <c r="C168" s="191"/>
      <c r="D168" s="191"/>
      <c r="E168" s="196" t="s">
        <v>585</v>
      </c>
      <c r="F168" s="196" t="s">
        <v>586</v>
      </c>
      <c r="G168" s="188">
        <v>56776</v>
      </c>
      <c r="H168" s="197">
        <v>20224</v>
      </c>
      <c r="I168" s="197">
        <v>5988</v>
      </c>
      <c r="J168" s="197"/>
      <c r="K168" s="197"/>
      <c r="L168" s="197">
        <v>30564</v>
      </c>
      <c r="M168" s="197"/>
      <c r="N168" s="197"/>
      <c r="O168" s="197"/>
      <c r="P168" s="197"/>
      <c r="Q168" s="197"/>
      <c r="R168" s="197"/>
      <c r="S168" s="197"/>
      <c r="T168" s="197"/>
      <c r="U168" s="197"/>
      <c r="V168" s="197"/>
      <c r="W168" s="198"/>
    </row>
    <row r="169" spans="1:23" ht="118.9" customHeight="1" outlineLevel="2" x14ac:dyDescent="0.2">
      <c r="A169" s="192"/>
      <c r="B169" s="193"/>
      <c r="C169" s="193"/>
      <c r="D169" s="193"/>
      <c r="E169" s="194" t="s">
        <v>587</v>
      </c>
      <c r="F169" s="194" t="s">
        <v>588</v>
      </c>
      <c r="G169" s="188">
        <v>35000</v>
      </c>
      <c r="H169" s="199"/>
      <c r="I169" s="199"/>
      <c r="J169" s="199"/>
      <c r="K169" s="199"/>
      <c r="L169" s="199">
        <v>35000</v>
      </c>
      <c r="M169" s="199"/>
      <c r="N169" s="199"/>
      <c r="O169" s="199"/>
      <c r="P169" s="199"/>
      <c r="Q169" s="199"/>
      <c r="R169" s="199"/>
      <c r="S169" s="199"/>
      <c r="T169" s="199"/>
      <c r="U169" s="199"/>
      <c r="V169" s="199"/>
      <c r="W169" s="200"/>
    </row>
    <row r="170" spans="1:23" ht="92.45" customHeight="1" outlineLevel="2" x14ac:dyDescent="0.2">
      <c r="A170" s="195"/>
      <c r="B170" s="191"/>
      <c r="C170" s="191"/>
      <c r="D170" s="191"/>
      <c r="E170" s="196" t="s">
        <v>589</v>
      </c>
      <c r="F170" s="196" t="s">
        <v>590</v>
      </c>
      <c r="G170" s="188">
        <v>130000</v>
      </c>
      <c r="H170" s="197"/>
      <c r="I170" s="197"/>
      <c r="J170" s="197"/>
      <c r="K170" s="197"/>
      <c r="L170" s="197">
        <v>130000</v>
      </c>
      <c r="M170" s="197"/>
      <c r="N170" s="197"/>
      <c r="O170" s="197"/>
      <c r="P170" s="197"/>
      <c r="Q170" s="197"/>
      <c r="R170" s="197"/>
      <c r="S170" s="197"/>
      <c r="T170" s="197"/>
      <c r="U170" s="197"/>
      <c r="V170" s="197"/>
      <c r="W170" s="198"/>
    </row>
    <row r="171" spans="1:23" ht="105.6" customHeight="1" outlineLevel="2" x14ac:dyDescent="0.2">
      <c r="A171" s="192"/>
      <c r="B171" s="193"/>
      <c r="C171" s="193"/>
      <c r="D171" s="193"/>
      <c r="E171" s="194" t="s">
        <v>591</v>
      </c>
      <c r="F171" s="194" t="s">
        <v>592</v>
      </c>
      <c r="G171" s="188">
        <v>200999</v>
      </c>
      <c r="H171" s="199"/>
      <c r="I171" s="199"/>
      <c r="J171" s="199"/>
      <c r="K171" s="199"/>
      <c r="L171" s="199">
        <v>200999</v>
      </c>
      <c r="M171" s="199"/>
      <c r="N171" s="199"/>
      <c r="O171" s="199"/>
      <c r="P171" s="199"/>
      <c r="Q171" s="199"/>
      <c r="R171" s="199"/>
      <c r="S171" s="199"/>
      <c r="T171" s="199"/>
      <c r="U171" s="199"/>
      <c r="V171" s="199"/>
      <c r="W171" s="200"/>
    </row>
    <row r="172" spans="1:23" ht="92.45" customHeight="1" outlineLevel="2" x14ac:dyDescent="0.2">
      <c r="A172" s="195"/>
      <c r="B172" s="191"/>
      <c r="C172" s="191"/>
      <c r="D172" s="191"/>
      <c r="E172" s="196" t="s">
        <v>593</v>
      </c>
      <c r="F172" s="196" t="s">
        <v>594</v>
      </c>
      <c r="G172" s="188">
        <v>197193</v>
      </c>
      <c r="H172" s="197"/>
      <c r="I172" s="197"/>
      <c r="J172" s="197"/>
      <c r="K172" s="197"/>
      <c r="L172" s="197">
        <v>197193</v>
      </c>
      <c r="M172" s="197"/>
      <c r="N172" s="197"/>
      <c r="O172" s="197"/>
      <c r="P172" s="197"/>
      <c r="Q172" s="197"/>
      <c r="R172" s="197"/>
      <c r="S172" s="197"/>
      <c r="T172" s="197"/>
      <c r="U172" s="197"/>
      <c r="V172" s="197"/>
      <c r="W172" s="198"/>
    </row>
    <row r="173" spans="1:23" ht="105.6" customHeight="1" outlineLevel="2" x14ac:dyDescent="0.2">
      <c r="A173" s="192"/>
      <c r="B173" s="193"/>
      <c r="C173" s="193"/>
      <c r="D173" s="193"/>
      <c r="E173" s="194" t="s">
        <v>595</v>
      </c>
      <c r="F173" s="194" t="s">
        <v>596</v>
      </c>
      <c r="G173" s="188">
        <v>338043</v>
      </c>
      <c r="H173" s="199"/>
      <c r="I173" s="199"/>
      <c r="J173" s="199"/>
      <c r="K173" s="199"/>
      <c r="L173" s="199">
        <v>338043</v>
      </c>
      <c r="M173" s="199"/>
      <c r="N173" s="199"/>
      <c r="O173" s="199"/>
      <c r="P173" s="199"/>
      <c r="Q173" s="199"/>
      <c r="R173" s="199"/>
      <c r="S173" s="199"/>
      <c r="T173" s="199"/>
      <c r="U173" s="199"/>
      <c r="V173" s="199"/>
      <c r="W173" s="200"/>
    </row>
    <row r="174" spans="1:23" ht="79.150000000000006" customHeight="1" outlineLevel="2" x14ac:dyDescent="0.2">
      <c r="A174" s="195"/>
      <c r="B174" s="191"/>
      <c r="C174" s="191"/>
      <c r="D174" s="191"/>
      <c r="E174" s="196" t="s">
        <v>597</v>
      </c>
      <c r="F174" s="196" t="s">
        <v>598</v>
      </c>
      <c r="G174" s="188">
        <v>80460</v>
      </c>
      <c r="H174" s="197">
        <v>19581</v>
      </c>
      <c r="I174" s="197">
        <v>5744</v>
      </c>
      <c r="J174" s="197"/>
      <c r="K174" s="197"/>
      <c r="L174" s="197">
        <v>55135</v>
      </c>
      <c r="M174" s="197"/>
      <c r="N174" s="197"/>
      <c r="O174" s="197"/>
      <c r="P174" s="197"/>
      <c r="Q174" s="197"/>
      <c r="R174" s="197"/>
      <c r="S174" s="197"/>
      <c r="T174" s="197"/>
      <c r="U174" s="197"/>
      <c r="V174" s="197"/>
      <c r="W174" s="198"/>
    </row>
    <row r="175" spans="1:23" ht="79.150000000000006" customHeight="1" outlineLevel="2" x14ac:dyDescent="0.2">
      <c r="A175" s="192"/>
      <c r="B175" s="193"/>
      <c r="C175" s="193"/>
      <c r="D175" s="193"/>
      <c r="E175" s="194" t="s">
        <v>599</v>
      </c>
      <c r="F175" s="194" t="s">
        <v>600</v>
      </c>
      <c r="G175" s="188">
        <v>45425</v>
      </c>
      <c r="H175" s="199"/>
      <c r="I175" s="199"/>
      <c r="J175" s="199"/>
      <c r="K175" s="199"/>
      <c r="L175" s="199">
        <v>45425</v>
      </c>
      <c r="M175" s="199"/>
      <c r="N175" s="199"/>
      <c r="O175" s="199"/>
      <c r="P175" s="199"/>
      <c r="Q175" s="199"/>
      <c r="R175" s="199"/>
      <c r="S175" s="199"/>
      <c r="T175" s="199"/>
      <c r="U175" s="199"/>
      <c r="V175" s="199"/>
      <c r="W175" s="200"/>
    </row>
    <row r="176" spans="1:23" ht="79.150000000000006" customHeight="1" outlineLevel="2" x14ac:dyDescent="0.2">
      <c r="A176" s="195"/>
      <c r="B176" s="191"/>
      <c r="C176" s="191"/>
      <c r="D176" s="191"/>
      <c r="E176" s="196" t="s">
        <v>601</v>
      </c>
      <c r="F176" s="196" t="s">
        <v>602</v>
      </c>
      <c r="G176" s="188">
        <v>119375</v>
      </c>
      <c r="H176" s="197"/>
      <c r="I176" s="197"/>
      <c r="J176" s="197"/>
      <c r="K176" s="197"/>
      <c r="L176" s="197">
        <v>119375</v>
      </c>
      <c r="M176" s="197"/>
      <c r="N176" s="197"/>
      <c r="O176" s="197"/>
      <c r="P176" s="197"/>
      <c r="Q176" s="197"/>
      <c r="R176" s="197"/>
      <c r="S176" s="197"/>
      <c r="T176" s="197"/>
      <c r="U176" s="197"/>
      <c r="V176" s="197"/>
      <c r="W176" s="198"/>
    </row>
    <row r="177" spans="1:23" ht="105.6" customHeight="1" outlineLevel="2" x14ac:dyDescent="0.2">
      <c r="A177" s="192"/>
      <c r="B177" s="193"/>
      <c r="C177" s="193"/>
      <c r="D177" s="193"/>
      <c r="E177" s="194" t="s">
        <v>603</v>
      </c>
      <c r="F177" s="194" t="s">
        <v>604</v>
      </c>
      <c r="G177" s="188">
        <v>125604</v>
      </c>
      <c r="H177" s="199"/>
      <c r="I177" s="199"/>
      <c r="J177" s="199"/>
      <c r="K177" s="199"/>
      <c r="L177" s="199">
        <v>125604</v>
      </c>
      <c r="M177" s="199"/>
      <c r="N177" s="199"/>
      <c r="O177" s="199"/>
      <c r="P177" s="199"/>
      <c r="Q177" s="199"/>
      <c r="R177" s="199"/>
      <c r="S177" s="199"/>
      <c r="T177" s="199"/>
      <c r="U177" s="199"/>
      <c r="V177" s="199"/>
      <c r="W177" s="200"/>
    </row>
    <row r="178" spans="1:23" ht="105.6" customHeight="1" outlineLevel="2" x14ac:dyDescent="0.2">
      <c r="A178" s="195"/>
      <c r="B178" s="191"/>
      <c r="C178" s="191"/>
      <c r="D178" s="191"/>
      <c r="E178" s="196" t="s">
        <v>605</v>
      </c>
      <c r="F178" s="196" t="s">
        <v>606</v>
      </c>
      <c r="G178" s="188">
        <v>164028</v>
      </c>
      <c r="H178" s="197"/>
      <c r="I178" s="197"/>
      <c r="J178" s="197"/>
      <c r="K178" s="197"/>
      <c r="L178" s="197">
        <v>164028</v>
      </c>
      <c r="M178" s="197"/>
      <c r="N178" s="197"/>
      <c r="O178" s="197"/>
      <c r="P178" s="197"/>
      <c r="Q178" s="197"/>
      <c r="R178" s="197"/>
      <c r="S178" s="197"/>
      <c r="T178" s="197"/>
      <c r="U178" s="197"/>
      <c r="V178" s="197"/>
      <c r="W178" s="198"/>
    </row>
    <row r="179" spans="1:23" ht="92.45" customHeight="1" outlineLevel="2" x14ac:dyDescent="0.2">
      <c r="A179" s="192"/>
      <c r="B179" s="193"/>
      <c r="C179" s="193"/>
      <c r="D179" s="193"/>
      <c r="E179" s="194" t="s">
        <v>607</v>
      </c>
      <c r="F179" s="194" t="s">
        <v>608</v>
      </c>
      <c r="G179" s="188">
        <v>70393</v>
      </c>
      <c r="H179" s="199">
        <v>20762</v>
      </c>
      <c r="I179" s="199">
        <v>5648</v>
      </c>
      <c r="J179" s="199"/>
      <c r="K179" s="199"/>
      <c r="L179" s="199">
        <v>43983</v>
      </c>
      <c r="M179" s="199"/>
      <c r="N179" s="199"/>
      <c r="O179" s="199"/>
      <c r="P179" s="199"/>
      <c r="Q179" s="199"/>
      <c r="R179" s="199"/>
      <c r="S179" s="199"/>
      <c r="T179" s="199"/>
      <c r="U179" s="199"/>
      <c r="V179" s="199"/>
      <c r="W179" s="200"/>
    </row>
    <row r="180" spans="1:23" ht="118.9" customHeight="1" outlineLevel="2" x14ac:dyDescent="0.2">
      <c r="A180" s="195"/>
      <c r="B180" s="191"/>
      <c r="C180" s="191"/>
      <c r="D180" s="191"/>
      <c r="E180" s="196" t="s">
        <v>609</v>
      </c>
      <c r="F180" s="196" t="s">
        <v>717</v>
      </c>
      <c r="G180" s="188">
        <v>1660</v>
      </c>
      <c r="H180" s="197"/>
      <c r="I180" s="197"/>
      <c r="J180" s="197"/>
      <c r="K180" s="197"/>
      <c r="L180" s="197">
        <v>1660</v>
      </c>
      <c r="M180" s="197"/>
      <c r="N180" s="197"/>
      <c r="O180" s="197"/>
      <c r="P180" s="197"/>
      <c r="Q180" s="197"/>
      <c r="R180" s="197"/>
      <c r="S180" s="197"/>
      <c r="T180" s="197"/>
      <c r="U180" s="197"/>
      <c r="V180" s="197"/>
      <c r="W180" s="198"/>
    </row>
    <row r="181" spans="1:23" ht="28.9" customHeight="1" outlineLevel="1" x14ac:dyDescent="0.2">
      <c r="A181" s="192"/>
      <c r="B181" s="193"/>
      <c r="C181" s="194" t="s">
        <v>611</v>
      </c>
      <c r="D181" s="291" t="s">
        <v>612</v>
      </c>
      <c r="E181" s="292"/>
      <c r="F181" s="293"/>
      <c r="G181" s="188">
        <v>1470</v>
      </c>
      <c r="H181" s="188"/>
      <c r="I181" s="188"/>
      <c r="J181" s="188"/>
      <c r="K181" s="188">
        <v>670</v>
      </c>
      <c r="L181" s="188">
        <v>800</v>
      </c>
      <c r="M181" s="188"/>
      <c r="N181" s="188"/>
      <c r="O181" s="188"/>
      <c r="P181" s="188"/>
      <c r="Q181" s="188"/>
      <c r="R181" s="188"/>
      <c r="S181" s="188"/>
      <c r="T181" s="188"/>
      <c r="U181" s="188"/>
      <c r="V181" s="188"/>
      <c r="W181" s="189"/>
    </row>
    <row r="182" spans="1:23" ht="105.6" customHeight="1" outlineLevel="2" x14ac:dyDescent="0.2">
      <c r="A182" s="195"/>
      <c r="B182" s="191"/>
      <c r="C182" s="191"/>
      <c r="D182" s="191"/>
      <c r="E182" s="196" t="s">
        <v>718</v>
      </c>
      <c r="F182" s="196" t="s">
        <v>613</v>
      </c>
      <c r="G182" s="188">
        <v>1470</v>
      </c>
      <c r="H182" s="197"/>
      <c r="I182" s="197"/>
      <c r="J182" s="197"/>
      <c r="K182" s="197">
        <v>670</v>
      </c>
      <c r="L182" s="197">
        <v>800</v>
      </c>
      <c r="M182" s="197"/>
      <c r="N182" s="197"/>
      <c r="O182" s="197"/>
      <c r="P182" s="197"/>
      <c r="Q182" s="197"/>
      <c r="R182" s="197"/>
      <c r="S182" s="197"/>
      <c r="T182" s="197"/>
      <c r="U182" s="197"/>
      <c r="V182" s="197"/>
      <c r="W182" s="198"/>
    </row>
    <row r="183" spans="1:23" ht="13.15" customHeight="1" outlineLevel="1" x14ac:dyDescent="0.2">
      <c r="A183" s="192"/>
      <c r="B183" s="193"/>
      <c r="C183" s="194" t="s">
        <v>614</v>
      </c>
      <c r="D183" s="291" t="s">
        <v>615</v>
      </c>
      <c r="E183" s="292"/>
      <c r="F183" s="293"/>
      <c r="G183" s="188">
        <v>1203261</v>
      </c>
      <c r="H183" s="188">
        <v>411392</v>
      </c>
      <c r="I183" s="188">
        <v>114685</v>
      </c>
      <c r="J183" s="188">
        <v>5551</v>
      </c>
      <c r="K183" s="188">
        <v>455958</v>
      </c>
      <c r="L183" s="188">
        <v>55016</v>
      </c>
      <c r="M183" s="188"/>
      <c r="N183" s="188"/>
      <c r="O183" s="188">
        <v>22720</v>
      </c>
      <c r="P183" s="188"/>
      <c r="Q183" s="188"/>
      <c r="R183" s="188">
        <v>53939</v>
      </c>
      <c r="S183" s="188"/>
      <c r="T183" s="188"/>
      <c r="U183" s="188">
        <v>84000</v>
      </c>
      <c r="V183" s="188"/>
      <c r="W183" s="189"/>
    </row>
    <row r="184" spans="1:23" ht="63.75" outlineLevel="2" x14ac:dyDescent="0.2">
      <c r="A184" s="195"/>
      <c r="B184" s="191"/>
      <c r="C184" s="191"/>
      <c r="D184" s="191"/>
      <c r="E184" s="196" t="s">
        <v>616</v>
      </c>
      <c r="F184" s="196" t="s">
        <v>617</v>
      </c>
      <c r="G184" s="188">
        <v>1203261</v>
      </c>
      <c r="H184" s="197">
        <v>411392</v>
      </c>
      <c r="I184" s="197">
        <v>114685</v>
      </c>
      <c r="J184" s="197">
        <v>5551</v>
      </c>
      <c r="K184" s="197">
        <v>455958</v>
      </c>
      <c r="L184" s="197">
        <v>55016</v>
      </c>
      <c r="M184" s="197"/>
      <c r="N184" s="197"/>
      <c r="O184" s="197">
        <v>22720</v>
      </c>
      <c r="P184" s="197"/>
      <c r="Q184" s="197"/>
      <c r="R184" s="197">
        <v>53939</v>
      </c>
      <c r="S184" s="197"/>
      <c r="T184" s="197"/>
      <c r="U184" s="197">
        <v>84000</v>
      </c>
      <c r="V184" s="197"/>
      <c r="W184" s="198"/>
    </row>
    <row r="185" spans="1:23" ht="13.15" customHeight="1" x14ac:dyDescent="0.2">
      <c r="A185" s="201" t="s">
        <v>620</v>
      </c>
      <c r="B185" s="291" t="s">
        <v>621</v>
      </c>
      <c r="C185" s="292"/>
      <c r="D185" s="292"/>
      <c r="E185" s="292"/>
      <c r="F185" s="293"/>
      <c r="G185" s="188">
        <v>8562975</v>
      </c>
      <c r="H185" s="188">
        <v>3001240</v>
      </c>
      <c r="I185" s="188">
        <v>859762</v>
      </c>
      <c r="J185" s="188">
        <v>1590</v>
      </c>
      <c r="K185" s="188">
        <v>475092</v>
      </c>
      <c r="L185" s="188">
        <v>681474</v>
      </c>
      <c r="M185" s="188"/>
      <c r="N185" s="188">
        <v>10371</v>
      </c>
      <c r="O185" s="188">
        <v>51916</v>
      </c>
      <c r="P185" s="188"/>
      <c r="Q185" s="188">
        <v>100</v>
      </c>
      <c r="R185" s="188">
        <v>193955</v>
      </c>
      <c r="S185" s="188">
        <v>571710</v>
      </c>
      <c r="T185" s="188">
        <v>355780</v>
      </c>
      <c r="U185" s="188">
        <v>2359535</v>
      </c>
      <c r="V185" s="188">
        <v>150</v>
      </c>
      <c r="W185" s="189">
        <v>300</v>
      </c>
    </row>
    <row r="186" spans="1:23" ht="13.15" customHeight="1" outlineLevel="1" x14ac:dyDescent="0.2">
      <c r="A186" s="195"/>
      <c r="B186" s="191"/>
      <c r="C186" s="196" t="s">
        <v>648</v>
      </c>
      <c r="D186" s="291" t="s">
        <v>719</v>
      </c>
      <c r="E186" s="292"/>
      <c r="F186" s="293"/>
      <c r="G186" s="188">
        <v>400891</v>
      </c>
      <c r="H186" s="188">
        <v>276479</v>
      </c>
      <c r="I186" s="188">
        <v>83632</v>
      </c>
      <c r="J186" s="188">
        <v>50</v>
      </c>
      <c r="K186" s="188">
        <v>33970</v>
      </c>
      <c r="L186" s="188">
        <v>5430</v>
      </c>
      <c r="M186" s="188"/>
      <c r="N186" s="188">
        <v>300</v>
      </c>
      <c r="O186" s="188"/>
      <c r="P186" s="188"/>
      <c r="Q186" s="188">
        <v>100</v>
      </c>
      <c r="R186" s="188">
        <v>780</v>
      </c>
      <c r="S186" s="188"/>
      <c r="T186" s="188"/>
      <c r="U186" s="188"/>
      <c r="V186" s="188">
        <v>150</v>
      </c>
      <c r="W186" s="189"/>
    </row>
    <row r="187" spans="1:23" ht="26.45" customHeight="1" outlineLevel="2" x14ac:dyDescent="0.2">
      <c r="A187" s="192"/>
      <c r="B187" s="193"/>
      <c r="C187" s="193"/>
      <c r="D187" s="193"/>
      <c r="E187" s="194" t="s">
        <v>650</v>
      </c>
      <c r="F187" s="194" t="s">
        <v>651</v>
      </c>
      <c r="G187" s="188">
        <v>400891</v>
      </c>
      <c r="H187" s="199">
        <v>276479</v>
      </c>
      <c r="I187" s="199">
        <v>83632</v>
      </c>
      <c r="J187" s="199">
        <v>50</v>
      </c>
      <c r="K187" s="199">
        <v>33970</v>
      </c>
      <c r="L187" s="199">
        <v>5430</v>
      </c>
      <c r="M187" s="199"/>
      <c r="N187" s="199">
        <v>300</v>
      </c>
      <c r="O187" s="199"/>
      <c r="P187" s="199"/>
      <c r="Q187" s="199">
        <v>100</v>
      </c>
      <c r="R187" s="199">
        <v>780</v>
      </c>
      <c r="S187" s="199"/>
      <c r="T187" s="199"/>
      <c r="U187" s="199"/>
      <c r="V187" s="199">
        <v>150</v>
      </c>
      <c r="W187" s="200"/>
    </row>
    <row r="188" spans="1:23" ht="13.15" customHeight="1" outlineLevel="1" x14ac:dyDescent="0.2">
      <c r="A188" s="195"/>
      <c r="B188" s="191"/>
      <c r="C188" s="196" t="s">
        <v>622</v>
      </c>
      <c r="D188" s="291" t="s">
        <v>623</v>
      </c>
      <c r="E188" s="292"/>
      <c r="F188" s="293"/>
      <c r="G188" s="188">
        <v>8162084</v>
      </c>
      <c r="H188" s="188">
        <v>2724761</v>
      </c>
      <c r="I188" s="188">
        <v>776130</v>
      </c>
      <c r="J188" s="188">
        <v>1540</v>
      </c>
      <c r="K188" s="188">
        <v>441122</v>
      </c>
      <c r="L188" s="188">
        <v>676044</v>
      </c>
      <c r="M188" s="188"/>
      <c r="N188" s="188">
        <v>10071</v>
      </c>
      <c r="O188" s="188">
        <v>51916</v>
      </c>
      <c r="P188" s="188"/>
      <c r="Q188" s="188"/>
      <c r="R188" s="188">
        <v>193175</v>
      </c>
      <c r="S188" s="188">
        <v>571710</v>
      </c>
      <c r="T188" s="188">
        <v>355780</v>
      </c>
      <c r="U188" s="188">
        <v>2359535</v>
      </c>
      <c r="V188" s="188"/>
      <c r="W188" s="189">
        <v>300</v>
      </c>
    </row>
    <row r="189" spans="1:23" ht="66" customHeight="1" outlineLevel="2" x14ac:dyDescent="0.2">
      <c r="A189" s="192"/>
      <c r="B189" s="193"/>
      <c r="C189" s="193"/>
      <c r="D189" s="193"/>
      <c r="E189" s="194" t="s">
        <v>624</v>
      </c>
      <c r="F189" s="194" t="s">
        <v>625</v>
      </c>
      <c r="G189" s="188">
        <v>3357724</v>
      </c>
      <c r="H189" s="199">
        <v>797951</v>
      </c>
      <c r="I189" s="199">
        <v>244878</v>
      </c>
      <c r="J189" s="199">
        <v>650</v>
      </c>
      <c r="K189" s="199">
        <v>100128</v>
      </c>
      <c r="L189" s="199">
        <v>14890</v>
      </c>
      <c r="M189" s="199"/>
      <c r="N189" s="199">
        <v>1000</v>
      </c>
      <c r="O189" s="199">
        <v>51916</v>
      </c>
      <c r="P189" s="199"/>
      <c r="Q189" s="199"/>
      <c r="R189" s="199">
        <v>44621</v>
      </c>
      <c r="S189" s="199">
        <v>490710</v>
      </c>
      <c r="T189" s="199">
        <v>335580</v>
      </c>
      <c r="U189" s="199">
        <v>1275400</v>
      </c>
      <c r="V189" s="199"/>
      <c r="W189" s="200"/>
    </row>
    <row r="190" spans="1:23" ht="51" outlineLevel="2" x14ac:dyDescent="0.2">
      <c r="A190" s="195"/>
      <c r="B190" s="191"/>
      <c r="C190" s="191"/>
      <c r="D190" s="191"/>
      <c r="E190" s="196" t="s">
        <v>628</v>
      </c>
      <c r="F190" s="196" t="s">
        <v>629</v>
      </c>
      <c r="G190" s="188">
        <v>197478</v>
      </c>
      <c r="H190" s="197">
        <v>13349</v>
      </c>
      <c r="I190" s="197">
        <v>3379</v>
      </c>
      <c r="J190" s="197"/>
      <c r="K190" s="197">
        <v>68200</v>
      </c>
      <c r="L190" s="197">
        <v>18000</v>
      </c>
      <c r="M190" s="197"/>
      <c r="N190" s="197">
        <v>7350</v>
      </c>
      <c r="O190" s="197"/>
      <c r="P190" s="197"/>
      <c r="Q190" s="197"/>
      <c r="R190" s="197"/>
      <c r="S190" s="197">
        <v>66000</v>
      </c>
      <c r="T190" s="197">
        <v>20200</v>
      </c>
      <c r="U190" s="197">
        <v>1000</v>
      </c>
      <c r="V190" s="197"/>
      <c r="W190" s="198"/>
    </row>
    <row r="191" spans="1:23" ht="25.5" outlineLevel="2" x14ac:dyDescent="0.2">
      <c r="A191" s="192"/>
      <c r="B191" s="193"/>
      <c r="C191" s="193"/>
      <c r="D191" s="193"/>
      <c r="E191" s="194" t="s">
        <v>630</v>
      </c>
      <c r="F191" s="194" t="s">
        <v>631</v>
      </c>
      <c r="G191" s="188">
        <v>1227723</v>
      </c>
      <c r="H191" s="199">
        <v>913090</v>
      </c>
      <c r="I191" s="199">
        <v>219963</v>
      </c>
      <c r="J191" s="199"/>
      <c r="K191" s="199">
        <v>31900</v>
      </c>
      <c r="L191" s="199">
        <v>30770</v>
      </c>
      <c r="M191" s="199"/>
      <c r="N191" s="199"/>
      <c r="O191" s="199"/>
      <c r="P191" s="199"/>
      <c r="Q191" s="199"/>
      <c r="R191" s="199">
        <v>10000</v>
      </c>
      <c r="S191" s="199"/>
      <c r="T191" s="199"/>
      <c r="U191" s="199">
        <v>22000</v>
      </c>
      <c r="V191" s="199"/>
      <c r="W191" s="200"/>
    </row>
    <row r="192" spans="1:23" ht="105.6" customHeight="1" outlineLevel="2" x14ac:dyDescent="0.2">
      <c r="A192" s="195"/>
      <c r="B192" s="191"/>
      <c r="C192" s="191"/>
      <c r="D192" s="191"/>
      <c r="E192" s="196" t="s">
        <v>632</v>
      </c>
      <c r="F192" s="196" t="s">
        <v>633</v>
      </c>
      <c r="G192" s="188">
        <v>1101135</v>
      </c>
      <c r="H192" s="197"/>
      <c r="I192" s="197"/>
      <c r="J192" s="197"/>
      <c r="K192" s="197">
        <v>40000</v>
      </c>
      <c r="L192" s="197"/>
      <c r="M192" s="197"/>
      <c r="N192" s="197"/>
      <c r="O192" s="197"/>
      <c r="P192" s="197"/>
      <c r="Q192" s="197"/>
      <c r="R192" s="197"/>
      <c r="S192" s="197"/>
      <c r="T192" s="197"/>
      <c r="U192" s="197">
        <v>1061135</v>
      </c>
      <c r="V192" s="197"/>
      <c r="W192" s="198"/>
    </row>
    <row r="193" spans="1:23" ht="51" outlineLevel="2" x14ac:dyDescent="0.2">
      <c r="A193" s="192"/>
      <c r="B193" s="193"/>
      <c r="C193" s="193"/>
      <c r="D193" s="193"/>
      <c r="E193" s="194" t="s">
        <v>634</v>
      </c>
      <c r="F193" s="194" t="s">
        <v>635</v>
      </c>
      <c r="G193" s="188">
        <v>17327</v>
      </c>
      <c r="H193" s="199">
        <v>1581</v>
      </c>
      <c r="I193" s="199">
        <v>371</v>
      </c>
      <c r="J193" s="199"/>
      <c r="K193" s="199"/>
      <c r="L193" s="199">
        <v>75</v>
      </c>
      <c r="M193" s="199"/>
      <c r="N193" s="199"/>
      <c r="O193" s="199"/>
      <c r="P193" s="199"/>
      <c r="Q193" s="199"/>
      <c r="R193" s="199"/>
      <c r="S193" s="199">
        <v>15000</v>
      </c>
      <c r="T193" s="199"/>
      <c r="U193" s="199"/>
      <c r="V193" s="199"/>
      <c r="W193" s="200">
        <v>300</v>
      </c>
    </row>
    <row r="194" spans="1:23" ht="63.75" outlineLevel="2" x14ac:dyDescent="0.2">
      <c r="A194" s="195"/>
      <c r="B194" s="191"/>
      <c r="C194" s="191"/>
      <c r="D194" s="191"/>
      <c r="E194" s="196" t="s">
        <v>636</v>
      </c>
      <c r="F194" s="196" t="s">
        <v>637</v>
      </c>
      <c r="G194" s="188">
        <v>380856</v>
      </c>
      <c r="H194" s="197">
        <v>173177</v>
      </c>
      <c r="I194" s="197">
        <v>52429</v>
      </c>
      <c r="J194" s="197"/>
      <c r="K194" s="197">
        <v>28237</v>
      </c>
      <c r="L194" s="197">
        <v>119905</v>
      </c>
      <c r="M194" s="197"/>
      <c r="N194" s="197">
        <v>108</v>
      </c>
      <c r="O194" s="197"/>
      <c r="P194" s="197"/>
      <c r="Q194" s="197"/>
      <c r="R194" s="197">
        <v>7000</v>
      </c>
      <c r="S194" s="197"/>
      <c r="T194" s="197"/>
      <c r="U194" s="197"/>
      <c r="V194" s="197"/>
      <c r="W194" s="198"/>
    </row>
    <row r="195" spans="1:23" ht="38.25" outlineLevel="2" x14ac:dyDescent="0.2">
      <c r="A195" s="192"/>
      <c r="B195" s="193"/>
      <c r="C195" s="193"/>
      <c r="D195" s="193"/>
      <c r="E195" s="194" t="s">
        <v>638</v>
      </c>
      <c r="F195" s="194" t="s">
        <v>639</v>
      </c>
      <c r="G195" s="188">
        <v>75514</v>
      </c>
      <c r="H195" s="199">
        <v>54629</v>
      </c>
      <c r="I195" s="199">
        <v>19324</v>
      </c>
      <c r="J195" s="199">
        <v>800</v>
      </c>
      <c r="K195" s="199">
        <v>166</v>
      </c>
      <c r="L195" s="199">
        <v>595</v>
      </c>
      <c r="M195" s="199"/>
      <c r="N195" s="199"/>
      <c r="O195" s="199"/>
      <c r="P195" s="199"/>
      <c r="Q195" s="199"/>
      <c r="R195" s="199"/>
      <c r="S195" s="199"/>
      <c r="T195" s="199"/>
      <c r="U195" s="199"/>
      <c r="V195" s="199"/>
      <c r="W195" s="200"/>
    </row>
    <row r="196" spans="1:23" ht="66" customHeight="1" outlineLevel="2" x14ac:dyDescent="0.2">
      <c r="A196" s="195"/>
      <c r="B196" s="191"/>
      <c r="C196" s="191"/>
      <c r="D196" s="191"/>
      <c r="E196" s="196" t="s">
        <v>640</v>
      </c>
      <c r="F196" s="196" t="s">
        <v>641</v>
      </c>
      <c r="G196" s="188">
        <v>418759</v>
      </c>
      <c r="H196" s="197">
        <v>177122</v>
      </c>
      <c r="I196" s="197">
        <v>58950</v>
      </c>
      <c r="J196" s="197"/>
      <c r="K196" s="197">
        <v>28735</v>
      </c>
      <c r="L196" s="197">
        <v>126758</v>
      </c>
      <c r="M196" s="197"/>
      <c r="N196" s="197"/>
      <c r="O196" s="197"/>
      <c r="P196" s="197"/>
      <c r="Q196" s="197"/>
      <c r="R196" s="197">
        <v>27194</v>
      </c>
      <c r="S196" s="197"/>
      <c r="T196" s="197"/>
      <c r="U196" s="197"/>
      <c r="V196" s="197"/>
      <c r="W196" s="198"/>
    </row>
    <row r="197" spans="1:23" ht="66" customHeight="1" outlineLevel="2" x14ac:dyDescent="0.2">
      <c r="A197" s="192"/>
      <c r="B197" s="193"/>
      <c r="C197" s="193"/>
      <c r="D197" s="193"/>
      <c r="E197" s="194" t="s">
        <v>642</v>
      </c>
      <c r="F197" s="194" t="s">
        <v>643</v>
      </c>
      <c r="G197" s="188">
        <v>352231</v>
      </c>
      <c r="H197" s="199">
        <v>187465</v>
      </c>
      <c r="I197" s="199">
        <v>54996</v>
      </c>
      <c r="J197" s="199"/>
      <c r="K197" s="199">
        <v>41503</v>
      </c>
      <c r="L197" s="199">
        <v>59125</v>
      </c>
      <c r="M197" s="199"/>
      <c r="N197" s="199">
        <v>318</v>
      </c>
      <c r="O197" s="199"/>
      <c r="P197" s="199"/>
      <c r="Q197" s="199"/>
      <c r="R197" s="199">
        <v>8824</v>
      </c>
      <c r="S197" s="199"/>
      <c r="T197" s="199"/>
      <c r="U197" s="199"/>
      <c r="V197" s="199"/>
      <c r="W197" s="200"/>
    </row>
    <row r="198" spans="1:23" ht="51.75" outlineLevel="2" thickBot="1" x14ac:dyDescent="0.25">
      <c r="A198" s="202"/>
      <c r="B198" s="203"/>
      <c r="C198" s="203"/>
      <c r="D198" s="203"/>
      <c r="E198" s="132" t="s">
        <v>646</v>
      </c>
      <c r="F198" s="132" t="s">
        <v>647</v>
      </c>
      <c r="G198" s="133">
        <v>1033337</v>
      </c>
      <c r="H198" s="134">
        <v>406397</v>
      </c>
      <c r="I198" s="134">
        <v>121840</v>
      </c>
      <c r="J198" s="134">
        <v>90</v>
      </c>
      <c r="K198" s="134">
        <v>102253</v>
      </c>
      <c r="L198" s="134">
        <v>305926</v>
      </c>
      <c r="M198" s="134"/>
      <c r="N198" s="134">
        <v>1295</v>
      </c>
      <c r="O198" s="134"/>
      <c r="P198" s="134"/>
      <c r="Q198" s="134"/>
      <c r="R198" s="134">
        <v>95536</v>
      </c>
      <c r="S198" s="134"/>
      <c r="T198" s="134"/>
      <c r="U198" s="134"/>
      <c r="V198" s="134"/>
      <c r="W198" s="135"/>
    </row>
    <row r="201" spans="1:23" x14ac:dyDescent="0.2">
      <c r="A201" s="22" t="s">
        <v>1063</v>
      </c>
    </row>
    <row r="203" spans="1:23" ht="15.75" x14ac:dyDescent="0.2">
      <c r="A203" s="309" t="s">
        <v>1054</v>
      </c>
      <c r="B203" s="309"/>
      <c r="C203" s="309"/>
      <c r="D203" s="309"/>
      <c r="E203" s="309"/>
      <c r="F203" s="309"/>
      <c r="G203" s="309"/>
      <c r="H203" s="309"/>
      <c r="I203" s="309"/>
      <c r="J203" s="309"/>
      <c r="K203" s="309"/>
      <c r="L203" s="309"/>
      <c r="M203" s="309"/>
      <c r="N203" s="309"/>
      <c r="O203" s="309"/>
      <c r="P203" s="309"/>
      <c r="Q203" s="309"/>
      <c r="R203" s="309"/>
      <c r="S203" s="309"/>
      <c r="T203" s="309"/>
      <c r="U203" s="309"/>
      <c r="V203" s="309"/>
      <c r="W203" s="309"/>
    </row>
  </sheetData>
  <mergeCells count="46">
    <mergeCell ref="A3:W3"/>
    <mergeCell ref="D125:F125"/>
    <mergeCell ref="D145:F145"/>
    <mergeCell ref="D104:E104"/>
    <mergeCell ref="D186:F186"/>
    <mergeCell ref="D181:F181"/>
    <mergeCell ref="D153:F153"/>
    <mergeCell ref="D155:F155"/>
    <mergeCell ref="D157:F157"/>
    <mergeCell ref="D183:F183"/>
    <mergeCell ref="B185:F185"/>
    <mergeCell ref="D77:F77"/>
    <mergeCell ref="B70:F70"/>
    <mergeCell ref="D71:F71"/>
    <mergeCell ref="D108:F108"/>
    <mergeCell ref="B107:F107"/>
    <mergeCell ref="B54:F54"/>
    <mergeCell ref="D55:F55"/>
    <mergeCell ref="A203:W203"/>
    <mergeCell ref="D188:F188"/>
    <mergeCell ref="D66:F66"/>
    <mergeCell ref="D64:F64"/>
    <mergeCell ref="B46:F46"/>
    <mergeCell ref="D47:F47"/>
    <mergeCell ref="D89:F89"/>
    <mergeCell ref="D9:F9"/>
    <mergeCell ref="D19:F19"/>
    <mergeCell ref="D15:F15"/>
    <mergeCell ref="D50:F50"/>
    <mergeCell ref="D52:F52"/>
    <mergeCell ref="D44:F44"/>
    <mergeCell ref="A5:A6"/>
    <mergeCell ref="O1:W2"/>
    <mergeCell ref="D17:F17"/>
    <mergeCell ref="D31:F31"/>
    <mergeCell ref="D33:F33"/>
    <mergeCell ref="E5:F6"/>
    <mergeCell ref="B5:D6"/>
    <mergeCell ref="B26:F26"/>
    <mergeCell ref="D27:F27"/>
    <mergeCell ref="D29:F29"/>
    <mergeCell ref="B21:F21"/>
    <mergeCell ref="D22:F22"/>
    <mergeCell ref="D24:F24"/>
    <mergeCell ref="A7:F7"/>
    <mergeCell ref="B8:F8"/>
  </mergeCells>
  <pageMargins left="0.22" right="0.2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L150"/>
  <sheetViews>
    <sheetView zoomScale="70" zoomScaleNormal="70" workbookViewId="0">
      <selection activeCell="R1" sqref="R1"/>
    </sheetView>
  </sheetViews>
  <sheetFormatPr defaultRowHeight="15.75" x14ac:dyDescent="0.25"/>
  <cols>
    <col min="1" max="1" width="7.42578125" style="64" customWidth="1"/>
    <col min="2" max="2" width="15" style="64" customWidth="1"/>
    <col min="3" max="3" width="43" style="64" customWidth="1"/>
    <col min="4" max="4" width="13.85546875" style="64" customWidth="1"/>
    <col min="5" max="6" width="16.28515625" style="64" customWidth="1"/>
    <col min="7" max="7" width="15.5703125" style="64" customWidth="1"/>
    <col min="8" max="8" width="14.42578125" style="64" customWidth="1"/>
    <col min="9" max="9" width="14.5703125" style="64" customWidth="1"/>
    <col min="10" max="11" width="13.85546875" style="64" customWidth="1"/>
    <col min="12" max="12" width="13.5703125" style="64" customWidth="1"/>
    <col min="13" max="13" width="14.42578125" style="64" customWidth="1"/>
    <col min="14" max="14" width="12.85546875" style="64" customWidth="1"/>
    <col min="15" max="15" width="14.42578125" style="64" customWidth="1"/>
    <col min="16" max="16" width="13.85546875" style="64" customWidth="1"/>
    <col min="17" max="17" width="13.7109375" style="66" customWidth="1"/>
    <col min="18" max="18" width="14.85546875" style="64" customWidth="1"/>
    <col min="19" max="115" width="9.140625" style="64" customWidth="1"/>
    <col min="116" max="250" width="8.85546875" style="64"/>
    <col min="251" max="251" width="7.42578125" style="64" customWidth="1"/>
    <col min="252" max="252" width="15" style="64" customWidth="1"/>
    <col min="253" max="253" width="36.140625" style="64" customWidth="1"/>
    <col min="254" max="254" width="18.28515625" style="64" customWidth="1"/>
    <col min="255" max="255" width="17.28515625" style="64" customWidth="1"/>
    <col min="256" max="256" width="19.5703125" style="64" customWidth="1"/>
    <col min="257" max="257" width="20.140625" style="64" customWidth="1"/>
    <col min="258" max="259" width="13.7109375" style="64" customWidth="1"/>
    <col min="260" max="261" width="13.5703125" style="64" customWidth="1"/>
    <col min="262" max="265" width="13.7109375" style="64" customWidth="1"/>
    <col min="266" max="266" width="13.85546875" style="64" customWidth="1"/>
    <col min="267" max="267" width="12.28515625" style="64" customWidth="1"/>
    <col min="268" max="506" width="8.85546875" style="64"/>
    <col min="507" max="507" width="7.42578125" style="64" customWidth="1"/>
    <col min="508" max="508" width="15" style="64" customWidth="1"/>
    <col min="509" max="509" width="36.140625" style="64" customWidth="1"/>
    <col min="510" max="510" width="18.28515625" style="64" customWidth="1"/>
    <col min="511" max="511" width="17.28515625" style="64" customWidth="1"/>
    <col min="512" max="512" width="19.5703125" style="64" customWidth="1"/>
    <col min="513" max="513" width="20.140625" style="64" customWidth="1"/>
    <col min="514" max="515" width="13.7109375" style="64" customWidth="1"/>
    <col min="516" max="517" width="13.5703125" style="64" customWidth="1"/>
    <col min="518" max="521" width="13.7109375" style="64" customWidth="1"/>
    <col min="522" max="522" width="13.85546875" style="64" customWidth="1"/>
    <col min="523" max="523" width="12.28515625" style="64" customWidth="1"/>
    <col min="524" max="762" width="8.85546875" style="64"/>
    <col min="763" max="763" width="7.42578125" style="64" customWidth="1"/>
    <col min="764" max="764" width="15" style="64" customWidth="1"/>
    <col min="765" max="765" width="36.140625" style="64" customWidth="1"/>
    <col min="766" max="766" width="18.28515625" style="64" customWidth="1"/>
    <col min="767" max="767" width="17.28515625" style="64" customWidth="1"/>
    <col min="768" max="768" width="19.5703125" style="64" customWidth="1"/>
    <col min="769" max="769" width="20.140625" style="64" customWidth="1"/>
    <col min="770" max="771" width="13.7109375" style="64" customWidth="1"/>
    <col min="772" max="773" width="13.5703125" style="64" customWidth="1"/>
    <col min="774" max="777" width="13.7109375" style="64" customWidth="1"/>
    <col min="778" max="778" width="13.85546875" style="64" customWidth="1"/>
    <col min="779" max="779" width="12.28515625" style="64" customWidth="1"/>
    <col min="780" max="1018" width="8.85546875" style="64"/>
    <col min="1019" max="1019" width="7.42578125" style="64" customWidth="1"/>
    <col min="1020" max="1020" width="15" style="64" customWidth="1"/>
    <col min="1021" max="1021" width="36.140625" style="64" customWidth="1"/>
    <col min="1022" max="1022" width="18.28515625" style="64" customWidth="1"/>
    <col min="1023" max="1023" width="17.28515625" style="64" customWidth="1"/>
    <col min="1024" max="1024" width="19.5703125" style="64" customWidth="1"/>
    <col min="1025" max="1025" width="20.140625" style="64" customWidth="1"/>
    <col min="1026" max="1027" width="13.7109375" style="64" customWidth="1"/>
    <col min="1028" max="1029" width="13.5703125" style="64" customWidth="1"/>
    <col min="1030" max="1033" width="13.7109375" style="64" customWidth="1"/>
    <col min="1034" max="1034" width="13.85546875" style="64" customWidth="1"/>
    <col min="1035" max="1035" width="12.28515625" style="64" customWidth="1"/>
    <col min="1036" max="1274" width="8.85546875" style="64"/>
    <col min="1275" max="1275" width="7.42578125" style="64" customWidth="1"/>
    <col min="1276" max="1276" width="15" style="64" customWidth="1"/>
    <col min="1277" max="1277" width="36.140625" style="64" customWidth="1"/>
    <col min="1278" max="1278" width="18.28515625" style="64" customWidth="1"/>
    <col min="1279" max="1279" width="17.28515625" style="64" customWidth="1"/>
    <col min="1280" max="1280" width="19.5703125" style="64" customWidth="1"/>
    <col min="1281" max="1281" width="20.140625" style="64" customWidth="1"/>
    <col min="1282" max="1283" width="13.7109375" style="64" customWidth="1"/>
    <col min="1284" max="1285" width="13.5703125" style="64" customWidth="1"/>
    <col min="1286" max="1289" width="13.7109375" style="64" customWidth="1"/>
    <col min="1290" max="1290" width="13.85546875" style="64" customWidth="1"/>
    <col min="1291" max="1291" width="12.28515625" style="64" customWidth="1"/>
    <col min="1292" max="1530" width="8.85546875" style="64"/>
    <col min="1531" max="1531" width="7.42578125" style="64" customWidth="1"/>
    <col min="1532" max="1532" width="15" style="64" customWidth="1"/>
    <col min="1533" max="1533" width="36.140625" style="64" customWidth="1"/>
    <col min="1534" max="1534" width="18.28515625" style="64" customWidth="1"/>
    <col min="1535" max="1535" width="17.28515625" style="64" customWidth="1"/>
    <col min="1536" max="1536" width="19.5703125" style="64" customWidth="1"/>
    <col min="1537" max="1537" width="20.140625" style="64" customWidth="1"/>
    <col min="1538" max="1539" width="13.7109375" style="64" customWidth="1"/>
    <col min="1540" max="1541" width="13.5703125" style="64" customWidth="1"/>
    <col min="1542" max="1545" width="13.7109375" style="64" customWidth="1"/>
    <col min="1546" max="1546" width="13.85546875" style="64" customWidth="1"/>
    <col min="1547" max="1547" width="12.28515625" style="64" customWidth="1"/>
    <col min="1548" max="1786" width="8.85546875" style="64"/>
    <col min="1787" max="1787" width="7.42578125" style="64" customWidth="1"/>
    <col min="1788" max="1788" width="15" style="64" customWidth="1"/>
    <col min="1789" max="1789" width="36.140625" style="64" customWidth="1"/>
    <col min="1790" max="1790" width="18.28515625" style="64" customWidth="1"/>
    <col min="1791" max="1791" width="17.28515625" style="64" customWidth="1"/>
    <col min="1792" max="1792" width="19.5703125" style="64" customWidth="1"/>
    <col min="1793" max="1793" width="20.140625" style="64" customWidth="1"/>
    <col min="1794" max="1795" width="13.7109375" style="64" customWidth="1"/>
    <col min="1796" max="1797" width="13.5703125" style="64" customWidth="1"/>
    <col min="1798" max="1801" width="13.7109375" style="64" customWidth="1"/>
    <col min="1802" max="1802" width="13.85546875" style="64" customWidth="1"/>
    <col min="1803" max="1803" width="12.28515625" style="64" customWidth="1"/>
    <col min="1804" max="2042" width="8.85546875" style="64"/>
    <col min="2043" max="2043" width="7.42578125" style="64" customWidth="1"/>
    <col min="2044" max="2044" width="15" style="64" customWidth="1"/>
    <col min="2045" max="2045" width="36.140625" style="64" customWidth="1"/>
    <col min="2046" max="2046" width="18.28515625" style="64" customWidth="1"/>
    <col min="2047" max="2047" width="17.28515625" style="64" customWidth="1"/>
    <col min="2048" max="2048" width="19.5703125" style="64" customWidth="1"/>
    <col min="2049" max="2049" width="20.140625" style="64" customWidth="1"/>
    <col min="2050" max="2051" width="13.7109375" style="64" customWidth="1"/>
    <col min="2052" max="2053" width="13.5703125" style="64" customWidth="1"/>
    <col min="2054" max="2057" width="13.7109375" style="64" customWidth="1"/>
    <col min="2058" max="2058" width="13.85546875" style="64" customWidth="1"/>
    <col min="2059" max="2059" width="12.28515625" style="64" customWidth="1"/>
    <col min="2060" max="2298" width="8.85546875" style="64"/>
    <col min="2299" max="2299" width="7.42578125" style="64" customWidth="1"/>
    <col min="2300" max="2300" width="15" style="64" customWidth="1"/>
    <col min="2301" max="2301" width="36.140625" style="64" customWidth="1"/>
    <col min="2302" max="2302" width="18.28515625" style="64" customWidth="1"/>
    <col min="2303" max="2303" width="17.28515625" style="64" customWidth="1"/>
    <col min="2304" max="2304" width="19.5703125" style="64" customWidth="1"/>
    <col min="2305" max="2305" width="20.140625" style="64" customWidth="1"/>
    <col min="2306" max="2307" width="13.7109375" style="64" customWidth="1"/>
    <col min="2308" max="2309" width="13.5703125" style="64" customWidth="1"/>
    <col min="2310" max="2313" width="13.7109375" style="64" customWidth="1"/>
    <col min="2314" max="2314" width="13.85546875" style="64" customWidth="1"/>
    <col min="2315" max="2315" width="12.28515625" style="64" customWidth="1"/>
    <col min="2316" max="2554" width="8.85546875" style="64"/>
    <col min="2555" max="2555" width="7.42578125" style="64" customWidth="1"/>
    <col min="2556" max="2556" width="15" style="64" customWidth="1"/>
    <col min="2557" max="2557" width="36.140625" style="64" customWidth="1"/>
    <col min="2558" max="2558" width="18.28515625" style="64" customWidth="1"/>
    <col min="2559" max="2559" width="17.28515625" style="64" customWidth="1"/>
    <col min="2560" max="2560" width="19.5703125" style="64" customWidth="1"/>
    <col min="2561" max="2561" width="20.140625" style="64" customWidth="1"/>
    <col min="2562" max="2563" width="13.7109375" style="64" customWidth="1"/>
    <col min="2564" max="2565" width="13.5703125" style="64" customWidth="1"/>
    <col min="2566" max="2569" width="13.7109375" style="64" customWidth="1"/>
    <col min="2570" max="2570" width="13.85546875" style="64" customWidth="1"/>
    <col min="2571" max="2571" width="12.28515625" style="64" customWidth="1"/>
    <col min="2572" max="2810" width="8.85546875" style="64"/>
    <col min="2811" max="2811" width="7.42578125" style="64" customWidth="1"/>
    <col min="2812" max="2812" width="15" style="64" customWidth="1"/>
    <col min="2813" max="2813" width="36.140625" style="64" customWidth="1"/>
    <col min="2814" max="2814" width="18.28515625" style="64" customWidth="1"/>
    <col min="2815" max="2815" width="17.28515625" style="64" customWidth="1"/>
    <col min="2816" max="2816" width="19.5703125" style="64" customWidth="1"/>
    <col min="2817" max="2817" width="20.140625" style="64" customWidth="1"/>
    <col min="2818" max="2819" width="13.7109375" style="64" customWidth="1"/>
    <col min="2820" max="2821" width="13.5703125" style="64" customWidth="1"/>
    <col min="2822" max="2825" width="13.7109375" style="64" customWidth="1"/>
    <col min="2826" max="2826" width="13.85546875" style="64" customWidth="1"/>
    <col min="2827" max="2827" width="12.28515625" style="64" customWidth="1"/>
    <col min="2828" max="3066" width="8.85546875" style="64"/>
    <col min="3067" max="3067" width="7.42578125" style="64" customWidth="1"/>
    <col min="3068" max="3068" width="15" style="64" customWidth="1"/>
    <col min="3069" max="3069" width="36.140625" style="64" customWidth="1"/>
    <col min="3070" max="3070" width="18.28515625" style="64" customWidth="1"/>
    <col min="3071" max="3071" width="17.28515625" style="64" customWidth="1"/>
    <col min="3072" max="3072" width="19.5703125" style="64" customWidth="1"/>
    <col min="3073" max="3073" width="20.140625" style="64" customWidth="1"/>
    <col min="3074" max="3075" width="13.7109375" style="64" customWidth="1"/>
    <col min="3076" max="3077" width="13.5703125" style="64" customWidth="1"/>
    <col min="3078" max="3081" width="13.7109375" style="64" customWidth="1"/>
    <col min="3082" max="3082" width="13.85546875" style="64" customWidth="1"/>
    <col min="3083" max="3083" width="12.28515625" style="64" customWidth="1"/>
    <col min="3084" max="3322" width="8.85546875" style="64"/>
    <col min="3323" max="3323" width="7.42578125" style="64" customWidth="1"/>
    <col min="3324" max="3324" width="15" style="64" customWidth="1"/>
    <col min="3325" max="3325" width="36.140625" style="64" customWidth="1"/>
    <col min="3326" max="3326" width="18.28515625" style="64" customWidth="1"/>
    <col min="3327" max="3327" width="17.28515625" style="64" customWidth="1"/>
    <col min="3328" max="3328" width="19.5703125" style="64" customWidth="1"/>
    <col min="3329" max="3329" width="20.140625" style="64" customWidth="1"/>
    <col min="3330" max="3331" width="13.7109375" style="64" customWidth="1"/>
    <col min="3332" max="3333" width="13.5703125" style="64" customWidth="1"/>
    <col min="3334" max="3337" width="13.7109375" style="64" customWidth="1"/>
    <col min="3338" max="3338" width="13.85546875" style="64" customWidth="1"/>
    <col min="3339" max="3339" width="12.28515625" style="64" customWidth="1"/>
    <col min="3340" max="3578" width="8.85546875" style="64"/>
    <col min="3579" max="3579" width="7.42578125" style="64" customWidth="1"/>
    <col min="3580" max="3580" width="15" style="64" customWidth="1"/>
    <col min="3581" max="3581" width="36.140625" style="64" customWidth="1"/>
    <col min="3582" max="3582" width="18.28515625" style="64" customWidth="1"/>
    <col min="3583" max="3583" width="17.28515625" style="64" customWidth="1"/>
    <col min="3584" max="3584" width="19.5703125" style="64" customWidth="1"/>
    <col min="3585" max="3585" width="20.140625" style="64" customWidth="1"/>
    <col min="3586" max="3587" width="13.7109375" style="64" customWidth="1"/>
    <col min="3588" max="3589" width="13.5703125" style="64" customWidth="1"/>
    <col min="3590" max="3593" width="13.7109375" style="64" customWidth="1"/>
    <col min="3594" max="3594" width="13.85546875" style="64" customWidth="1"/>
    <col min="3595" max="3595" width="12.28515625" style="64" customWidth="1"/>
    <col min="3596" max="3834" width="8.85546875" style="64"/>
    <col min="3835" max="3835" width="7.42578125" style="64" customWidth="1"/>
    <col min="3836" max="3836" width="15" style="64" customWidth="1"/>
    <col min="3837" max="3837" width="36.140625" style="64" customWidth="1"/>
    <col min="3838" max="3838" width="18.28515625" style="64" customWidth="1"/>
    <col min="3839" max="3839" width="17.28515625" style="64" customWidth="1"/>
    <col min="3840" max="3840" width="19.5703125" style="64" customWidth="1"/>
    <col min="3841" max="3841" width="20.140625" style="64" customWidth="1"/>
    <col min="3842" max="3843" width="13.7109375" style="64" customWidth="1"/>
    <col min="3844" max="3845" width="13.5703125" style="64" customWidth="1"/>
    <col min="3846" max="3849" width="13.7109375" style="64" customWidth="1"/>
    <col min="3850" max="3850" width="13.85546875" style="64" customWidth="1"/>
    <col min="3851" max="3851" width="12.28515625" style="64" customWidth="1"/>
    <col min="3852" max="4090" width="8.85546875" style="64"/>
    <col min="4091" max="4091" width="7.42578125" style="64" customWidth="1"/>
    <col min="4092" max="4092" width="15" style="64" customWidth="1"/>
    <col min="4093" max="4093" width="36.140625" style="64" customWidth="1"/>
    <col min="4094" max="4094" width="18.28515625" style="64" customWidth="1"/>
    <col min="4095" max="4095" width="17.28515625" style="64" customWidth="1"/>
    <col min="4096" max="4096" width="19.5703125" style="64" customWidth="1"/>
    <col min="4097" max="4097" width="20.140625" style="64" customWidth="1"/>
    <col min="4098" max="4099" width="13.7109375" style="64" customWidth="1"/>
    <col min="4100" max="4101" width="13.5703125" style="64" customWidth="1"/>
    <col min="4102" max="4105" width="13.7109375" style="64" customWidth="1"/>
    <col min="4106" max="4106" width="13.85546875" style="64" customWidth="1"/>
    <col min="4107" max="4107" width="12.28515625" style="64" customWidth="1"/>
    <col min="4108" max="4346" width="8.85546875" style="64"/>
    <col min="4347" max="4347" width="7.42578125" style="64" customWidth="1"/>
    <col min="4348" max="4348" width="15" style="64" customWidth="1"/>
    <col min="4349" max="4349" width="36.140625" style="64" customWidth="1"/>
    <col min="4350" max="4350" width="18.28515625" style="64" customWidth="1"/>
    <col min="4351" max="4351" width="17.28515625" style="64" customWidth="1"/>
    <col min="4352" max="4352" width="19.5703125" style="64" customWidth="1"/>
    <col min="4353" max="4353" width="20.140625" style="64" customWidth="1"/>
    <col min="4354" max="4355" width="13.7109375" style="64" customWidth="1"/>
    <col min="4356" max="4357" width="13.5703125" style="64" customWidth="1"/>
    <col min="4358" max="4361" width="13.7109375" style="64" customWidth="1"/>
    <col min="4362" max="4362" width="13.85546875" style="64" customWidth="1"/>
    <col min="4363" max="4363" width="12.28515625" style="64" customWidth="1"/>
    <col min="4364" max="4602" width="8.85546875" style="64"/>
    <col min="4603" max="4603" width="7.42578125" style="64" customWidth="1"/>
    <col min="4604" max="4604" width="15" style="64" customWidth="1"/>
    <col min="4605" max="4605" width="36.140625" style="64" customWidth="1"/>
    <col min="4606" max="4606" width="18.28515625" style="64" customWidth="1"/>
    <col min="4607" max="4607" width="17.28515625" style="64" customWidth="1"/>
    <col min="4608" max="4608" width="19.5703125" style="64" customWidth="1"/>
    <col min="4609" max="4609" width="20.140625" style="64" customWidth="1"/>
    <col min="4610" max="4611" width="13.7109375" style="64" customWidth="1"/>
    <col min="4612" max="4613" width="13.5703125" style="64" customWidth="1"/>
    <col min="4614" max="4617" width="13.7109375" style="64" customWidth="1"/>
    <col min="4618" max="4618" width="13.85546875" style="64" customWidth="1"/>
    <col min="4619" max="4619" width="12.28515625" style="64" customWidth="1"/>
    <col min="4620" max="4858" width="8.85546875" style="64"/>
    <col min="4859" max="4859" width="7.42578125" style="64" customWidth="1"/>
    <col min="4860" max="4860" width="15" style="64" customWidth="1"/>
    <col min="4861" max="4861" width="36.140625" style="64" customWidth="1"/>
    <col min="4862" max="4862" width="18.28515625" style="64" customWidth="1"/>
    <col min="4863" max="4863" width="17.28515625" style="64" customWidth="1"/>
    <col min="4864" max="4864" width="19.5703125" style="64" customWidth="1"/>
    <col min="4865" max="4865" width="20.140625" style="64" customWidth="1"/>
    <col min="4866" max="4867" width="13.7109375" style="64" customWidth="1"/>
    <col min="4868" max="4869" width="13.5703125" style="64" customWidth="1"/>
    <col min="4870" max="4873" width="13.7109375" style="64" customWidth="1"/>
    <col min="4874" max="4874" width="13.85546875" style="64" customWidth="1"/>
    <col min="4875" max="4875" width="12.28515625" style="64" customWidth="1"/>
    <col min="4876" max="5114" width="8.85546875" style="64"/>
    <col min="5115" max="5115" width="7.42578125" style="64" customWidth="1"/>
    <col min="5116" max="5116" width="15" style="64" customWidth="1"/>
    <col min="5117" max="5117" width="36.140625" style="64" customWidth="1"/>
    <col min="5118" max="5118" width="18.28515625" style="64" customWidth="1"/>
    <col min="5119" max="5119" width="17.28515625" style="64" customWidth="1"/>
    <col min="5120" max="5120" width="19.5703125" style="64" customWidth="1"/>
    <col min="5121" max="5121" width="20.140625" style="64" customWidth="1"/>
    <col min="5122" max="5123" width="13.7109375" style="64" customWidth="1"/>
    <col min="5124" max="5125" width="13.5703125" style="64" customWidth="1"/>
    <col min="5126" max="5129" width="13.7109375" style="64" customWidth="1"/>
    <col min="5130" max="5130" width="13.85546875" style="64" customWidth="1"/>
    <col min="5131" max="5131" width="12.28515625" style="64" customWidth="1"/>
    <col min="5132" max="5370" width="8.85546875" style="64"/>
    <col min="5371" max="5371" width="7.42578125" style="64" customWidth="1"/>
    <col min="5372" max="5372" width="15" style="64" customWidth="1"/>
    <col min="5373" max="5373" width="36.140625" style="64" customWidth="1"/>
    <col min="5374" max="5374" width="18.28515625" style="64" customWidth="1"/>
    <col min="5375" max="5375" width="17.28515625" style="64" customWidth="1"/>
    <col min="5376" max="5376" width="19.5703125" style="64" customWidth="1"/>
    <col min="5377" max="5377" width="20.140625" style="64" customWidth="1"/>
    <col min="5378" max="5379" width="13.7109375" style="64" customWidth="1"/>
    <col min="5380" max="5381" width="13.5703125" style="64" customWidth="1"/>
    <col min="5382" max="5385" width="13.7109375" style="64" customWidth="1"/>
    <col min="5386" max="5386" width="13.85546875" style="64" customWidth="1"/>
    <col min="5387" max="5387" width="12.28515625" style="64" customWidth="1"/>
    <col min="5388" max="5626" width="8.85546875" style="64"/>
    <col min="5627" max="5627" width="7.42578125" style="64" customWidth="1"/>
    <col min="5628" max="5628" width="15" style="64" customWidth="1"/>
    <col min="5629" max="5629" width="36.140625" style="64" customWidth="1"/>
    <col min="5630" max="5630" width="18.28515625" style="64" customWidth="1"/>
    <col min="5631" max="5631" width="17.28515625" style="64" customWidth="1"/>
    <col min="5632" max="5632" width="19.5703125" style="64" customWidth="1"/>
    <col min="5633" max="5633" width="20.140625" style="64" customWidth="1"/>
    <col min="5634" max="5635" width="13.7109375" style="64" customWidth="1"/>
    <col min="5636" max="5637" width="13.5703125" style="64" customWidth="1"/>
    <col min="5638" max="5641" width="13.7109375" style="64" customWidth="1"/>
    <col min="5642" max="5642" width="13.85546875" style="64" customWidth="1"/>
    <col min="5643" max="5643" width="12.28515625" style="64" customWidth="1"/>
    <col min="5644" max="5882" width="8.85546875" style="64"/>
    <col min="5883" max="5883" width="7.42578125" style="64" customWidth="1"/>
    <col min="5884" max="5884" width="15" style="64" customWidth="1"/>
    <col min="5885" max="5885" width="36.140625" style="64" customWidth="1"/>
    <col min="5886" max="5886" width="18.28515625" style="64" customWidth="1"/>
    <col min="5887" max="5887" width="17.28515625" style="64" customWidth="1"/>
    <col min="5888" max="5888" width="19.5703125" style="64" customWidth="1"/>
    <col min="5889" max="5889" width="20.140625" style="64" customWidth="1"/>
    <col min="5890" max="5891" width="13.7109375" style="64" customWidth="1"/>
    <col min="5892" max="5893" width="13.5703125" style="64" customWidth="1"/>
    <col min="5894" max="5897" width="13.7109375" style="64" customWidth="1"/>
    <col min="5898" max="5898" width="13.85546875" style="64" customWidth="1"/>
    <col min="5899" max="5899" width="12.28515625" style="64" customWidth="1"/>
    <col min="5900" max="6138" width="8.85546875" style="64"/>
    <col min="6139" max="6139" width="7.42578125" style="64" customWidth="1"/>
    <col min="6140" max="6140" width="15" style="64" customWidth="1"/>
    <col min="6141" max="6141" width="36.140625" style="64" customWidth="1"/>
    <col min="6142" max="6142" width="18.28515625" style="64" customWidth="1"/>
    <col min="6143" max="6143" width="17.28515625" style="64" customWidth="1"/>
    <col min="6144" max="6144" width="19.5703125" style="64" customWidth="1"/>
    <col min="6145" max="6145" width="20.140625" style="64" customWidth="1"/>
    <col min="6146" max="6147" width="13.7109375" style="64" customWidth="1"/>
    <col min="6148" max="6149" width="13.5703125" style="64" customWidth="1"/>
    <col min="6150" max="6153" width="13.7109375" style="64" customWidth="1"/>
    <col min="6154" max="6154" width="13.85546875" style="64" customWidth="1"/>
    <col min="6155" max="6155" width="12.28515625" style="64" customWidth="1"/>
    <col min="6156" max="6394" width="8.85546875" style="64"/>
    <col min="6395" max="6395" width="7.42578125" style="64" customWidth="1"/>
    <col min="6396" max="6396" width="15" style="64" customWidth="1"/>
    <col min="6397" max="6397" width="36.140625" style="64" customWidth="1"/>
    <col min="6398" max="6398" width="18.28515625" style="64" customWidth="1"/>
    <col min="6399" max="6399" width="17.28515625" style="64" customWidth="1"/>
    <col min="6400" max="6400" width="19.5703125" style="64" customWidth="1"/>
    <col min="6401" max="6401" width="20.140625" style="64" customWidth="1"/>
    <col min="6402" max="6403" width="13.7109375" style="64" customWidth="1"/>
    <col min="6404" max="6405" width="13.5703125" style="64" customWidth="1"/>
    <col min="6406" max="6409" width="13.7109375" style="64" customWidth="1"/>
    <col min="6410" max="6410" width="13.85546875" style="64" customWidth="1"/>
    <col min="6411" max="6411" width="12.28515625" style="64" customWidth="1"/>
    <col min="6412" max="6650" width="8.85546875" style="64"/>
    <col min="6651" max="6651" width="7.42578125" style="64" customWidth="1"/>
    <col min="6652" max="6652" width="15" style="64" customWidth="1"/>
    <col min="6653" max="6653" width="36.140625" style="64" customWidth="1"/>
    <col min="6654" max="6654" width="18.28515625" style="64" customWidth="1"/>
    <col min="6655" max="6655" width="17.28515625" style="64" customWidth="1"/>
    <col min="6656" max="6656" width="19.5703125" style="64" customWidth="1"/>
    <col min="6657" max="6657" width="20.140625" style="64" customWidth="1"/>
    <col min="6658" max="6659" width="13.7109375" style="64" customWidth="1"/>
    <col min="6660" max="6661" width="13.5703125" style="64" customWidth="1"/>
    <col min="6662" max="6665" width="13.7109375" style="64" customWidth="1"/>
    <col min="6666" max="6666" width="13.85546875" style="64" customWidth="1"/>
    <col min="6667" max="6667" width="12.28515625" style="64" customWidth="1"/>
    <col min="6668" max="6906" width="8.85546875" style="64"/>
    <col min="6907" max="6907" width="7.42578125" style="64" customWidth="1"/>
    <col min="6908" max="6908" width="15" style="64" customWidth="1"/>
    <col min="6909" max="6909" width="36.140625" style="64" customWidth="1"/>
    <col min="6910" max="6910" width="18.28515625" style="64" customWidth="1"/>
    <col min="6911" max="6911" width="17.28515625" style="64" customWidth="1"/>
    <col min="6912" max="6912" width="19.5703125" style="64" customWidth="1"/>
    <col min="6913" max="6913" width="20.140625" style="64" customWidth="1"/>
    <col min="6914" max="6915" width="13.7109375" style="64" customWidth="1"/>
    <col min="6916" max="6917" width="13.5703125" style="64" customWidth="1"/>
    <col min="6918" max="6921" width="13.7109375" style="64" customWidth="1"/>
    <col min="6922" max="6922" width="13.85546875" style="64" customWidth="1"/>
    <col min="6923" max="6923" width="12.28515625" style="64" customWidth="1"/>
    <col min="6924" max="7162" width="8.85546875" style="64"/>
    <col min="7163" max="7163" width="7.42578125" style="64" customWidth="1"/>
    <col min="7164" max="7164" width="15" style="64" customWidth="1"/>
    <col min="7165" max="7165" width="36.140625" style="64" customWidth="1"/>
    <col min="7166" max="7166" width="18.28515625" style="64" customWidth="1"/>
    <col min="7167" max="7167" width="17.28515625" style="64" customWidth="1"/>
    <col min="7168" max="7168" width="19.5703125" style="64" customWidth="1"/>
    <col min="7169" max="7169" width="20.140625" style="64" customWidth="1"/>
    <col min="7170" max="7171" width="13.7109375" style="64" customWidth="1"/>
    <col min="7172" max="7173" width="13.5703125" style="64" customWidth="1"/>
    <col min="7174" max="7177" width="13.7109375" style="64" customWidth="1"/>
    <col min="7178" max="7178" width="13.85546875" style="64" customWidth="1"/>
    <col min="7179" max="7179" width="12.28515625" style="64" customWidth="1"/>
    <col min="7180" max="7418" width="8.85546875" style="64"/>
    <col min="7419" max="7419" width="7.42578125" style="64" customWidth="1"/>
    <col min="7420" max="7420" width="15" style="64" customWidth="1"/>
    <col min="7421" max="7421" width="36.140625" style="64" customWidth="1"/>
    <col min="7422" max="7422" width="18.28515625" style="64" customWidth="1"/>
    <col min="7423" max="7423" width="17.28515625" style="64" customWidth="1"/>
    <col min="7424" max="7424" width="19.5703125" style="64" customWidth="1"/>
    <col min="7425" max="7425" width="20.140625" style="64" customWidth="1"/>
    <col min="7426" max="7427" width="13.7109375" style="64" customWidth="1"/>
    <col min="7428" max="7429" width="13.5703125" style="64" customWidth="1"/>
    <col min="7430" max="7433" width="13.7109375" style="64" customWidth="1"/>
    <col min="7434" max="7434" width="13.85546875" style="64" customWidth="1"/>
    <col min="7435" max="7435" width="12.28515625" style="64" customWidth="1"/>
    <col min="7436" max="7674" width="8.85546875" style="64"/>
    <col min="7675" max="7675" width="7.42578125" style="64" customWidth="1"/>
    <col min="7676" max="7676" width="15" style="64" customWidth="1"/>
    <col min="7677" max="7677" width="36.140625" style="64" customWidth="1"/>
    <col min="7678" max="7678" width="18.28515625" style="64" customWidth="1"/>
    <col min="7679" max="7679" width="17.28515625" style="64" customWidth="1"/>
    <col min="7680" max="7680" width="19.5703125" style="64" customWidth="1"/>
    <col min="7681" max="7681" width="20.140625" style="64" customWidth="1"/>
    <col min="7682" max="7683" width="13.7109375" style="64" customWidth="1"/>
    <col min="7684" max="7685" width="13.5703125" style="64" customWidth="1"/>
    <col min="7686" max="7689" width="13.7109375" style="64" customWidth="1"/>
    <col min="7690" max="7690" width="13.85546875" style="64" customWidth="1"/>
    <col min="7691" max="7691" width="12.28515625" style="64" customWidth="1"/>
    <col min="7692" max="7930" width="8.85546875" style="64"/>
    <col min="7931" max="7931" width="7.42578125" style="64" customWidth="1"/>
    <col min="7932" max="7932" width="15" style="64" customWidth="1"/>
    <col min="7933" max="7933" width="36.140625" style="64" customWidth="1"/>
    <col min="7934" max="7934" width="18.28515625" style="64" customWidth="1"/>
    <col min="7935" max="7935" width="17.28515625" style="64" customWidth="1"/>
    <col min="7936" max="7936" width="19.5703125" style="64" customWidth="1"/>
    <col min="7937" max="7937" width="20.140625" style="64" customWidth="1"/>
    <col min="7938" max="7939" width="13.7109375" style="64" customWidth="1"/>
    <col min="7940" max="7941" width="13.5703125" style="64" customWidth="1"/>
    <col min="7942" max="7945" width="13.7109375" style="64" customWidth="1"/>
    <col min="7946" max="7946" width="13.85546875" style="64" customWidth="1"/>
    <col min="7947" max="7947" width="12.28515625" style="64" customWidth="1"/>
    <col min="7948" max="8186" width="8.85546875" style="64"/>
    <col min="8187" max="8187" width="7.42578125" style="64" customWidth="1"/>
    <col min="8188" max="8188" width="15" style="64" customWidth="1"/>
    <col min="8189" max="8189" width="36.140625" style="64" customWidth="1"/>
    <col min="8190" max="8190" width="18.28515625" style="64" customWidth="1"/>
    <col min="8191" max="8191" width="17.28515625" style="64" customWidth="1"/>
    <col min="8192" max="8192" width="19.5703125" style="64" customWidth="1"/>
    <col min="8193" max="8193" width="20.140625" style="64" customWidth="1"/>
    <col min="8194" max="8195" width="13.7109375" style="64" customWidth="1"/>
    <col min="8196" max="8197" width="13.5703125" style="64" customWidth="1"/>
    <col min="8198" max="8201" width="13.7109375" style="64" customWidth="1"/>
    <col min="8202" max="8202" width="13.85546875" style="64" customWidth="1"/>
    <col min="8203" max="8203" width="12.28515625" style="64" customWidth="1"/>
    <col min="8204" max="8442" width="8.85546875" style="64"/>
    <col min="8443" max="8443" width="7.42578125" style="64" customWidth="1"/>
    <col min="8444" max="8444" width="15" style="64" customWidth="1"/>
    <col min="8445" max="8445" width="36.140625" style="64" customWidth="1"/>
    <col min="8446" max="8446" width="18.28515625" style="64" customWidth="1"/>
    <col min="8447" max="8447" width="17.28515625" style="64" customWidth="1"/>
    <col min="8448" max="8448" width="19.5703125" style="64" customWidth="1"/>
    <col min="8449" max="8449" width="20.140625" style="64" customWidth="1"/>
    <col min="8450" max="8451" width="13.7109375" style="64" customWidth="1"/>
    <col min="8452" max="8453" width="13.5703125" style="64" customWidth="1"/>
    <col min="8454" max="8457" width="13.7109375" style="64" customWidth="1"/>
    <col min="8458" max="8458" width="13.85546875" style="64" customWidth="1"/>
    <col min="8459" max="8459" width="12.28515625" style="64" customWidth="1"/>
    <col min="8460" max="8698" width="8.85546875" style="64"/>
    <col min="8699" max="8699" width="7.42578125" style="64" customWidth="1"/>
    <col min="8700" max="8700" width="15" style="64" customWidth="1"/>
    <col min="8701" max="8701" width="36.140625" style="64" customWidth="1"/>
    <col min="8702" max="8702" width="18.28515625" style="64" customWidth="1"/>
    <col min="8703" max="8703" width="17.28515625" style="64" customWidth="1"/>
    <col min="8704" max="8704" width="19.5703125" style="64" customWidth="1"/>
    <col min="8705" max="8705" width="20.140625" style="64" customWidth="1"/>
    <col min="8706" max="8707" width="13.7109375" style="64" customWidth="1"/>
    <col min="8708" max="8709" width="13.5703125" style="64" customWidth="1"/>
    <col min="8710" max="8713" width="13.7109375" style="64" customWidth="1"/>
    <col min="8714" max="8714" width="13.85546875" style="64" customWidth="1"/>
    <col min="8715" max="8715" width="12.28515625" style="64" customWidth="1"/>
    <col min="8716" max="8954" width="8.85546875" style="64"/>
    <col min="8955" max="8955" width="7.42578125" style="64" customWidth="1"/>
    <col min="8956" max="8956" width="15" style="64" customWidth="1"/>
    <col min="8957" max="8957" width="36.140625" style="64" customWidth="1"/>
    <col min="8958" max="8958" width="18.28515625" style="64" customWidth="1"/>
    <col min="8959" max="8959" width="17.28515625" style="64" customWidth="1"/>
    <col min="8960" max="8960" width="19.5703125" style="64" customWidth="1"/>
    <col min="8961" max="8961" width="20.140625" style="64" customWidth="1"/>
    <col min="8962" max="8963" width="13.7109375" style="64" customWidth="1"/>
    <col min="8964" max="8965" width="13.5703125" style="64" customWidth="1"/>
    <col min="8966" max="8969" width="13.7109375" style="64" customWidth="1"/>
    <col min="8970" max="8970" width="13.85546875" style="64" customWidth="1"/>
    <col min="8971" max="8971" width="12.28515625" style="64" customWidth="1"/>
    <col min="8972" max="9210" width="8.85546875" style="64"/>
    <col min="9211" max="9211" width="7.42578125" style="64" customWidth="1"/>
    <col min="9212" max="9212" width="15" style="64" customWidth="1"/>
    <col min="9213" max="9213" width="36.140625" style="64" customWidth="1"/>
    <col min="9214" max="9214" width="18.28515625" style="64" customWidth="1"/>
    <col min="9215" max="9215" width="17.28515625" style="64" customWidth="1"/>
    <col min="9216" max="9216" width="19.5703125" style="64" customWidth="1"/>
    <col min="9217" max="9217" width="20.140625" style="64" customWidth="1"/>
    <col min="9218" max="9219" width="13.7109375" style="64" customWidth="1"/>
    <col min="9220" max="9221" width="13.5703125" style="64" customWidth="1"/>
    <col min="9222" max="9225" width="13.7109375" style="64" customWidth="1"/>
    <col min="9226" max="9226" width="13.85546875" style="64" customWidth="1"/>
    <col min="9227" max="9227" width="12.28515625" style="64" customWidth="1"/>
    <col min="9228" max="9466" width="8.85546875" style="64"/>
    <col min="9467" max="9467" width="7.42578125" style="64" customWidth="1"/>
    <col min="9468" max="9468" width="15" style="64" customWidth="1"/>
    <col min="9469" max="9469" width="36.140625" style="64" customWidth="1"/>
    <col min="9470" max="9470" width="18.28515625" style="64" customWidth="1"/>
    <col min="9471" max="9471" width="17.28515625" style="64" customWidth="1"/>
    <col min="9472" max="9472" width="19.5703125" style="64" customWidth="1"/>
    <col min="9473" max="9473" width="20.140625" style="64" customWidth="1"/>
    <col min="9474" max="9475" width="13.7109375" style="64" customWidth="1"/>
    <col min="9476" max="9477" width="13.5703125" style="64" customWidth="1"/>
    <col min="9478" max="9481" width="13.7109375" style="64" customWidth="1"/>
    <col min="9482" max="9482" width="13.85546875" style="64" customWidth="1"/>
    <col min="9483" max="9483" width="12.28515625" style="64" customWidth="1"/>
    <col min="9484" max="9722" width="8.85546875" style="64"/>
    <col min="9723" max="9723" width="7.42578125" style="64" customWidth="1"/>
    <col min="9724" max="9724" width="15" style="64" customWidth="1"/>
    <col min="9725" max="9725" width="36.140625" style="64" customWidth="1"/>
    <col min="9726" max="9726" width="18.28515625" style="64" customWidth="1"/>
    <col min="9727" max="9727" width="17.28515625" style="64" customWidth="1"/>
    <col min="9728" max="9728" width="19.5703125" style="64" customWidth="1"/>
    <col min="9729" max="9729" width="20.140625" style="64" customWidth="1"/>
    <col min="9730" max="9731" width="13.7109375" style="64" customWidth="1"/>
    <col min="9732" max="9733" width="13.5703125" style="64" customWidth="1"/>
    <col min="9734" max="9737" width="13.7109375" style="64" customWidth="1"/>
    <col min="9738" max="9738" width="13.85546875" style="64" customWidth="1"/>
    <col min="9739" max="9739" width="12.28515625" style="64" customWidth="1"/>
    <col min="9740" max="9978" width="8.85546875" style="64"/>
    <col min="9979" max="9979" width="7.42578125" style="64" customWidth="1"/>
    <col min="9980" max="9980" width="15" style="64" customWidth="1"/>
    <col min="9981" max="9981" width="36.140625" style="64" customWidth="1"/>
    <col min="9982" max="9982" width="18.28515625" style="64" customWidth="1"/>
    <col min="9983" max="9983" width="17.28515625" style="64" customWidth="1"/>
    <col min="9984" max="9984" width="19.5703125" style="64" customWidth="1"/>
    <col min="9985" max="9985" width="20.140625" style="64" customWidth="1"/>
    <col min="9986" max="9987" width="13.7109375" style="64" customWidth="1"/>
    <col min="9988" max="9989" width="13.5703125" style="64" customWidth="1"/>
    <col min="9990" max="9993" width="13.7109375" style="64" customWidth="1"/>
    <col min="9994" max="9994" width="13.85546875" style="64" customWidth="1"/>
    <col min="9995" max="9995" width="12.28515625" style="64" customWidth="1"/>
    <col min="9996" max="10234" width="8.85546875" style="64"/>
    <col min="10235" max="10235" width="7.42578125" style="64" customWidth="1"/>
    <col min="10236" max="10236" width="15" style="64" customWidth="1"/>
    <col min="10237" max="10237" width="36.140625" style="64" customWidth="1"/>
    <col min="10238" max="10238" width="18.28515625" style="64" customWidth="1"/>
    <col min="10239" max="10239" width="17.28515625" style="64" customWidth="1"/>
    <col min="10240" max="10240" width="19.5703125" style="64" customWidth="1"/>
    <col min="10241" max="10241" width="20.140625" style="64" customWidth="1"/>
    <col min="10242" max="10243" width="13.7109375" style="64" customWidth="1"/>
    <col min="10244" max="10245" width="13.5703125" style="64" customWidth="1"/>
    <col min="10246" max="10249" width="13.7109375" style="64" customWidth="1"/>
    <col min="10250" max="10250" width="13.85546875" style="64" customWidth="1"/>
    <col min="10251" max="10251" width="12.28515625" style="64" customWidth="1"/>
    <col min="10252" max="10490" width="8.85546875" style="64"/>
    <col min="10491" max="10491" width="7.42578125" style="64" customWidth="1"/>
    <col min="10492" max="10492" width="15" style="64" customWidth="1"/>
    <col min="10493" max="10493" width="36.140625" style="64" customWidth="1"/>
    <col min="10494" max="10494" width="18.28515625" style="64" customWidth="1"/>
    <col min="10495" max="10495" width="17.28515625" style="64" customWidth="1"/>
    <col min="10496" max="10496" width="19.5703125" style="64" customWidth="1"/>
    <col min="10497" max="10497" width="20.140625" style="64" customWidth="1"/>
    <col min="10498" max="10499" width="13.7109375" style="64" customWidth="1"/>
    <col min="10500" max="10501" width="13.5703125" style="64" customWidth="1"/>
    <col min="10502" max="10505" width="13.7109375" style="64" customWidth="1"/>
    <col min="10506" max="10506" width="13.85546875" style="64" customWidth="1"/>
    <col min="10507" max="10507" width="12.28515625" style="64" customWidth="1"/>
    <col min="10508" max="10746" width="8.85546875" style="64"/>
    <col min="10747" max="10747" width="7.42578125" style="64" customWidth="1"/>
    <col min="10748" max="10748" width="15" style="64" customWidth="1"/>
    <col min="10749" max="10749" width="36.140625" style="64" customWidth="1"/>
    <col min="10750" max="10750" width="18.28515625" style="64" customWidth="1"/>
    <col min="10751" max="10751" width="17.28515625" style="64" customWidth="1"/>
    <col min="10752" max="10752" width="19.5703125" style="64" customWidth="1"/>
    <col min="10753" max="10753" width="20.140625" style="64" customWidth="1"/>
    <col min="10754" max="10755" width="13.7109375" style="64" customWidth="1"/>
    <col min="10756" max="10757" width="13.5703125" style="64" customWidth="1"/>
    <col min="10758" max="10761" width="13.7109375" style="64" customWidth="1"/>
    <col min="10762" max="10762" width="13.85546875" style="64" customWidth="1"/>
    <col min="10763" max="10763" width="12.28515625" style="64" customWidth="1"/>
    <col min="10764" max="11002" width="8.85546875" style="64"/>
    <col min="11003" max="11003" width="7.42578125" style="64" customWidth="1"/>
    <col min="11004" max="11004" width="15" style="64" customWidth="1"/>
    <col min="11005" max="11005" width="36.140625" style="64" customWidth="1"/>
    <col min="11006" max="11006" width="18.28515625" style="64" customWidth="1"/>
    <col min="11007" max="11007" width="17.28515625" style="64" customWidth="1"/>
    <col min="11008" max="11008" width="19.5703125" style="64" customWidth="1"/>
    <col min="11009" max="11009" width="20.140625" style="64" customWidth="1"/>
    <col min="11010" max="11011" width="13.7109375" style="64" customWidth="1"/>
    <col min="11012" max="11013" width="13.5703125" style="64" customWidth="1"/>
    <col min="11014" max="11017" width="13.7109375" style="64" customWidth="1"/>
    <col min="11018" max="11018" width="13.85546875" style="64" customWidth="1"/>
    <col min="11019" max="11019" width="12.28515625" style="64" customWidth="1"/>
    <col min="11020" max="11258" width="8.85546875" style="64"/>
    <col min="11259" max="11259" width="7.42578125" style="64" customWidth="1"/>
    <col min="11260" max="11260" width="15" style="64" customWidth="1"/>
    <col min="11261" max="11261" width="36.140625" style="64" customWidth="1"/>
    <col min="11262" max="11262" width="18.28515625" style="64" customWidth="1"/>
    <col min="11263" max="11263" width="17.28515625" style="64" customWidth="1"/>
    <col min="11264" max="11264" width="19.5703125" style="64" customWidth="1"/>
    <col min="11265" max="11265" width="20.140625" style="64" customWidth="1"/>
    <col min="11266" max="11267" width="13.7109375" style="64" customWidth="1"/>
    <col min="11268" max="11269" width="13.5703125" style="64" customWidth="1"/>
    <col min="11270" max="11273" width="13.7109375" style="64" customWidth="1"/>
    <col min="11274" max="11274" width="13.85546875" style="64" customWidth="1"/>
    <col min="11275" max="11275" width="12.28515625" style="64" customWidth="1"/>
    <col min="11276" max="11514" width="8.85546875" style="64"/>
    <col min="11515" max="11515" width="7.42578125" style="64" customWidth="1"/>
    <col min="11516" max="11516" width="15" style="64" customWidth="1"/>
    <col min="11517" max="11517" width="36.140625" style="64" customWidth="1"/>
    <col min="11518" max="11518" width="18.28515625" style="64" customWidth="1"/>
    <col min="11519" max="11519" width="17.28515625" style="64" customWidth="1"/>
    <col min="11520" max="11520" width="19.5703125" style="64" customWidth="1"/>
    <col min="11521" max="11521" width="20.140625" style="64" customWidth="1"/>
    <col min="11522" max="11523" width="13.7109375" style="64" customWidth="1"/>
    <col min="11524" max="11525" width="13.5703125" style="64" customWidth="1"/>
    <col min="11526" max="11529" width="13.7109375" style="64" customWidth="1"/>
    <col min="11530" max="11530" width="13.85546875" style="64" customWidth="1"/>
    <col min="11531" max="11531" width="12.28515625" style="64" customWidth="1"/>
    <col min="11532" max="11770" width="8.85546875" style="64"/>
    <col min="11771" max="11771" width="7.42578125" style="64" customWidth="1"/>
    <col min="11772" max="11772" width="15" style="64" customWidth="1"/>
    <col min="11773" max="11773" width="36.140625" style="64" customWidth="1"/>
    <col min="11774" max="11774" width="18.28515625" style="64" customWidth="1"/>
    <col min="11775" max="11775" width="17.28515625" style="64" customWidth="1"/>
    <col min="11776" max="11776" width="19.5703125" style="64" customWidth="1"/>
    <col min="11777" max="11777" width="20.140625" style="64" customWidth="1"/>
    <col min="11778" max="11779" width="13.7109375" style="64" customWidth="1"/>
    <col min="11780" max="11781" width="13.5703125" style="64" customWidth="1"/>
    <col min="11782" max="11785" width="13.7109375" style="64" customWidth="1"/>
    <col min="11786" max="11786" width="13.85546875" style="64" customWidth="1"/>
    <col min="11787" max="11787" width="12.28515625" style="64" customWidth="1"/>
    <col min="11788" max="12026" width="8.85546875" style="64"/>
    <col min="12027" max="12027" width="7.42578125" style="64" customWidth="1"/>
    <col min="12028" max="12028" width="15" style="64" customWidth="1"/>
    <col min="12029" max="12029" width="36.140625" style="64" customWidth="1"/>
    <col min="12030" max="12030" width="18.28515625" style="64" customWidth="1"/>
    <col min="12031" max="12031" width="17.28515625" style="64" customWidth="1"/>
    <col min="12032" max="12032" width="19.5703125" style="64" customWidth="1"/>
    <col min="12033" max="12033" width="20.140625" style="64" customWidth="1"/>
    <col min="12034" max="12035" width="13.7109375" style="64" customWidth="1"/>
    <col min="12036" max="12037" width="13.5703125" style="64" customWidth="1"/>
    <col min="12038" max="12041" width="13.7109375" style="64" customWidth="1"/>
    <col min="12042" max="12042" width="13.85546875" style="64" customWidth="1"/>
    <col min="12043" max="12043" width="12.28515625" style="64" customWidth="1"/>
    <col min="12044" max="12282" width="8.85546875" style="64"/>
    <col min="12283" max="12283" width="7.42578125" style="64" customWidth="1"/>
    <col min="12284" max="12284" width="15" style="64" customWidth="1"/>
    <col min="12285" max="12285" width="36.140625" style="64" customWidth="1"/>
    <col min="12286" max="12286" width="18.28515625" style="64" customWidth="1"/>
    <col min="12287" max="12287" width="17.28515625" style="64" customWidth="1"/>
    <col min="12288" max="12288" width="19.5703125" style="64" customWidth="1"/>
    <col min="12289" max="12289" width="20.140625" style="64" customWidth="1"/>
    <col min="12290" max="12291" width="13.7109375" style="64" customWidth="1"/>
    <col min="12292" max="12293" width="13.5703125" style="64" customWidth="1"/>
    <col min="12294" max="12297" width="13.7109375" style="64" customWidth="1"/>
    <col min="12298" max="12298" width="13.85546875" style="64" customWidth="1"/>
    <col min="12299" max="12299" width="12.28515625" style="64" customWidth="1"/>
    <col min="12300" max="12538" width="8.85546875" style="64"/>
    <col min="12539" max="12539" width="7.42578125" style="64" customWidth="1"/>
    <col min="12540" max="12540" width="15" style="64" customWidth="1"/>
    <col min="12541" max="12541" width="36.140625" style="64" customWidth="1"/>
    <col min="12542" max="12542" width="18.28515625" style="64" customWidth="1"/>
    <col min="12543" max="12543" width="17.28515625" style="64" customWidth="1"/>
    <col min="12544" max="12544" width="19.5703125" style="64" customWidth="1"/>
    <col min="12545" max="12545" width="20.140625" style="64" customWidth="1"/>
    <col min="12546" max="12547" width="13.7109375" style="64" customWidth="1"/>
    <col min="12548" max="12549" width="13.5703125" style="64" customWidth="1"/>
    <col min="12550" max="12553" width="13.7109375" style="64" customWidth="1"/>
    <col min="12554" max="12554" width="13.85546875" style="64" customWidth="1"/>
    <col min="12555" max="12555" width="12.28515625" style="64" customWidth="1"/>
    <col min="12556" max="12794" width="8.85546875" style="64"/>
    <col min="12795" max="12795" width="7.42578125" style="64" customWidth="1"/>
    <col min="12796" max="12796" width="15" style="64" customWidth="1"/>
    <col min="12797" max="12797" width="36.140625" style="64" customWidth="1"/>
    <col min="12798" max="12798" width="18.28515625" style="64" customWidth="1"/>
    <col min="12799" max="12799" width="17.28515625" style="64" customWidth="1"/>
    <col min="12800" max="12800" width="19.5703125" style="64" customWidth="1"/>
    <col min="12801" max="12801" width="20.140625" style="64" customWidth="1"/>
    <col min="12802" max="12803" width="13.7109375" style="64" customWidth="1"/>
    <col min="12804" max="12805" width="13.5703125" style="64" customWidth="1"/>
    <col min="12806" max="12809" width="13.7109375" style="64" customWidth="1"/>
    <col min="12810" max="12810" width="13.85546875" style="64" customWidth="1"/>
    <col min="12811" max="12811" width="12.28515625" style="64" customWidth="1"/>
    <col min="12812" max="13050" width="8.85546875" style="64"/>
    <col min="13051" max="13051" width="7.42578125" style="64" customWidth="1"/>
    <col min="13052" max="13052" width="15" style="64" customWidth="1"/>
    <col min="13053" max="13053" width="36.140625" style="64" customWidth="1"/>
    <col min="13054" max="13054" width="18.28515625" style="64" customWidth="1"/>
    <col min="13055" max="13055" width="17.28515625" style="64" customWidth="1"/>
    <col min="13056" max="13056" width="19.5703125" style="64" customWidth="1"/>
    <col min="13057" max="13057" width="20.140625" style="64" customWidth="1"/>
    <col min="13058" max="13059" width="13.7109375" style="64" customWidth="1"/>
    <col min="13060" max="13061" width="13.5703125" style="64" customWidth="1"/>
    <col min="13062" max="13065" width="13.7109375" style="64" customWidth="1"/>
    <col min="13066" max="13066" width="13.85546875" style="64" customWidth="1"/>
    <col min="13067" max="13067" width="12.28515625" style="64" customWidth="1"/>
    <col min="13068" max="13306" width="8.85546875" style="64"/>
    <col min="13307" max="13307" width="7.42578125" style="64" customWidth="1"/>
    <col min="13308" max="13308" width="15" style="64" customWidth="1"/>
    <col min="13309" max="13309" width="36.140625" style="64" customWidth="1"/>
    <col min="13310" max="13310" width="18.28515625" style="64" customWidth="1"/>
    <col min="13311" max="13311" width="17.28515625" style="64" customWidth="1"/>
    <col min="13312" max="13312" width="19.5703125" style="64" customWidth="1"/>
    <col min="13313" max="13313" width="20.140625" style="64" customWidth="1"/>
    <col min="13314" max="13315" width="13.7109375" style="64" customWidth="1"/>
    <col min="13316" max="13317" width="13.5703125" style="64" customWidth="1"/>
    <col min="13318" max="13321" width="13.7109375" style="64" customWidth="1"/>
    <col min="13322" max="13322" width="13.85546875" style="64" customWidth="1"/>
    <col min="13323" max="13323" width="12.28515625" style="64" customWidth="1"/>
    <col min="13324" max="13562" width="8.85546875" style="64"/>
    <col min="13563" max="13563" width="7.42578125" style="64" customWidth="1"/>
    <col min="13564" max="13564" width="15" style="64" customWidth="1"/>
    <col min="13565" max="13565" width="36.140625" style="64" customWidth="1"/>
    <col min="13566" max="13566" width="18.28515625" style="64" customWidth="1"/>
    <col min="13567" max="13567" width="17.28515625" style="64" customWidth="1"/>
    <col min="13568" max="13568" width="19.5703125" style="64" customWidth="1"/>
    <col min="13569" max="13569" width="20.140625" style="64" customWidth="1"/>
    <col min="13570" max="13571" width="13.7109375" style="64" customWidth="1"/>
    <col min="13572" max="13573" width="13.5703125" style="64" customWidth="1"/>
    <col min="13574" max="13577" width="13.7109375" style="64" customWidth="1"/>
    <col min="13578" max="13578" width="13.85546875" style="64" customWidth="1"/>
    <col min="13579" max="13579" width="12.28515625" style="64" customWidth="1"/>
    <col min="13580" max="13818" width="8.85546875" style="64"/>
    <col min="13819" max="13819" width="7.42578125" style="64" customWidth="1"/>
    <col min="13820" max="13820" width="15" style="64" customWidth="1"/>
    <col min="13821" max="13821" width="36.140625" style="64" customWidth="1"/>
    <col min="13822" max="13822" width="18.28515625" style="64" customWidth="1"/>
    <col min="13823" max="13823" width="17.28515625" style="64" customWidth="1"/>
    <col min="13824" max="13824" width="19.5703125" style="64" customWidth="1"/>
    <col min="13825" max="13825" width="20.140625" style="64" customWidth="1"/>
    <col min="13826" max="13827" width="13.7109375" style="64" customWidth="1"/>
    <col min="13828" max="13829" width="13.5703125" style="64" customWidth="1"/>
    <col min="13830" max="13833" width="13.7109375" style="64" customWidth="1"/>
    <col min="13834" max="13834" width="13.85546875" style="64" customWidth="1"/>
    <col min="13835" max="13835" width="12.28515625" style="64" customWidth="1"/>
    <col min="13836" max="14074" width="8.85546875" style="64"/>
    <col min="14075" max="14075" width="7.42578125" style="64" customWidth="1"/>
    <col min="14076" max="14076" width="15" style="64" customWidth="1"/>
    <col min="14077" max="14077" width="36.140625" style="64" customWidth="1"/>
    <col min="14078" max="14078" width="18.28515625" style="64" customWidth="1"/>
    <col min="14079" max="14079" width="17.28515625" style="64" customWidth="1"/>
    <col min="14080" max="14080" width="19.5703125" style="64" customWidth="1"/>
    <col min="14081" max="14081" width="20.140625" style="64" customWidth="1"/>
    <col min="14082" max="14083" width="13.7109375" style="64" customWidth="1"/>
    <col min="14084" max="14085" width="13.5703125" style="64" customWidth="1"/>
    <col min="14086" max="14089" width="13.7109375" style="64" customWidth="1"/>
    <col min="14090" max="14090" width="13.85546875" style="64" customWidth="1"/>
    <col min="14091" max="14091" width="12.28515625" style="64" customWidth="1"/>
    <col min="14092" max="14330" width="8.85546875" style="64"/>
    <col min="14331" max="14331" width="7.42578125" style="64" customWidth="1"/>
    <col min="14332" max="14332" width="15" style="64" customWidth="1"/>
    <col min="14333" max="14333" width="36.140625" style="64" customWidth="1"/>
    <col min="14334" max="14334" width="18.28515625" style="64" customWidth="1"/>
    <col min="14335" max="14335" width="17.28515625" style="64" customWidth="1"/>
    <col min="14336" max="14336" width="19.5703125" style="64" customWidth="1"/>
    <col min="14337" max="14337" width="20.140625" style="64" customWidth="1"/>
    <col min="14338" max="14339" width="13.7109375" style="64" customWidth="1"/>
    <col min="14340" max="14341" width="13.5703125" style="64" customWidth="1"/>
    <col min="14342" max="14345" width="13.7109375" style="64" customWidth="1"/>
    <col min="14346" max="14346" width="13.85546875" style="64" customWidth="1"/>
    <col min="14347" max="14347" width="12.28515625" style="64" customWidth="1"/>
    <col min="14348" max="14586" width="8.85546875" style="64"/>
    <col min="14587" max="14587" width="7.42578125" style="64" customWidth="1"/>
    <col min="14588" max="14588" width="15" style="64" customWidth="1"/>
    <col min="14589" max="14589" width="36.140625" style="64" customWidth="1"/>
    <col min="14590" max="14590" width="18.28515625" style="64" customWidth="1"/>
    <col min="14591" max="14591" width="17.28515625" style="64" customWidth="1"/>
    <col min="14592" max="14592" width="19.5703125" style="64" customWidth="1"/>
    <col min="14593" max="14593" width="20.140625" style="64" customWidth="1"/>
    <col min="14594" max="14595" width="13.7109375" style="64" customWidth="1"/>
    <col min="14596" max="14597" width="13.5703125" style="64" customWidth="1"/>
    <col min="14598" max="14601" width="13.7109375" style="64" customWidth="1"/>
    <col min="14602" max="14602" width="13.85546875" style="64" customWidth="1"/>
    <col min="14603" max="14603" width="12.28515625" style="64" customWidth="1"/>
    <col min="14604" max="14842" width="8.85546875" style="64"/>
    <col min="14843" max="14843" width="7.42578125" style="64" customWidth="1"/>
    <col min="14844" max="14844" width="15" style="64" customWidth="1"/>
    <col min="14845" max="14845" width="36.140625" style="64" customWidth="1"/>
    <col min="14846" max="14846" width="18.28515625" style="64" customWidth="1"/>
    <col min="14847" max="14847" width="17.28515625" style="64" customWidth="1"/>
    <col min="14848" max="14848" width="19.5703125" style="64" customWidth="1"/>
    <col min="14849" max="14849" width="20.140625" style="64" customWidth="1"/>
    <col min="14850" max="14851" width="13.7109375" style="64" customWidth="1"/>
    <col min="14852" max="14853" width="13.5703125" style="64" customWidth="1"/>
    <col min="14854" max="14857" width="13.7109375" style="64" customWidth="1"/>
    <col min="14858" max="14858" width="13.85546875" style="64" customWidth="1"/>
    <col min="14859" max="14859" width="12.28515625" style="64" customWidth="1"/>
    <col min="14860" max="15098" width="8.85546875" style="64"/>
    <col min="15099" max="15099" width="7.42578125" style="64" customWidth="1"/>
    <col min="15100" max="15100" width="15" style="64" customWidth="1"/>
    <col min="15101" max="15101" width="36.140625" style="64" customWidth="1"/>
    <col min="15102" max="15102" width="18.28515625" style="64" customWidth="1"/>
    <col min="15103" max="15103" width="17.28515625" style="64" customWidth="1"/>
    <col min="15104" max="15104" width="19.5703125" style="64" customWidth="1"/>
    <col min="15105" max="15105" width="20.140625" style="64" customWidth="1"/>
    <col min="15106" max="15107" width="13.7109375" style="64" customWidth="1"/>
    <col min="15108" max="15109" width="13.5703125" style="64" customWidth="1"/>
    <col min="15110" max="15113" width="13.7109375" style="64" customWidth="1"/>
    <col min="15114" max="15114" width="13.85546875" style="64" customWidth="1"/>
    <col min="15115" max="15115" width="12.28515625" style="64" customWidth="1"/>
    <col min="15116" max="15354" width="8.85546875" style="64"/>
    <col min="15355" max="15355" width="7.42578125" style="64" customWidth="1"/>
    <col min="15356" max="15356" width="15" style="64" customWidth="1"/>
    <col min="15357" max="15357" width="36.140625" style="64" customWidth="1"/>
    <col min="15358" max="15358" width="18.28515625" style="64" customWidth="1"/>
    <col min="15359" max="15359" width="17.28515625" style="64" customWidth="1"/>
    <col min="15360" max="15360" width="19.5703125" style="64" customWidth="1"/>
    <col min="15361" max="15361" width="20.140625" style="64" customWidth="1"/>
    <col min="15362" max="15363" width="13.7109375" style="64" customWidth="1"/>
    <col min="15364" max="15365" width="13.5703125" style="64" customWidth="1"/>
    <col min="15366" max="15369" width="13.7109375" style="64" customWidth="1"/>
    <col min="15370" max="15370" width="13.85546875" style="64" customWidth="1"/>
    <col min="15371" max="15371" width="12.28515625" style="64" customWidth="1"/>
    <col min="15372" max="15610" width="8.85546875" style="64"/>
    <col min="15611" max="15611" width="7.42578125" style="64" customWidth="1"/>
    <col min="15612" max="15612" width="15" style="64" customWidth="1"/>
    <col min="15613" max="15613" width="36.140625" style="64" customWidth="1"/>
    <col min="15614" max="15614" width="18.28515625" style="64" customWidth="1"/>
    <col min="15615" max="15615" width="17.28515625" style="64" customWidth="1"/>
    <col min="15616" max="15616" width="19.5703125" style="64" customWidth="1"/>
    <col min="15617" max="15617" width="20.140625" style="64" customWidth="1"/>
    <col min="15618" max="15619" width="13.7109375" style="64" customWidth="1"/>
    <col min="15620" max="15621" width="13.5703125" style="64" customWidth="1"/>
    <col min="15622" max="15625" width="13.7109375" style="64" customWidth="1"/>
    <col min="15626" max="15626" width="13.85546875" style="64" customWidth="1"/>
    <col min="15627" max="15627" width="12.28515625" style="64" customWidth="1"/>
    <col min="15628" max="15866" width="8.85546875" style="64"/>
    <col min="15867" max="15867" width="7.42578125" style="64" customWidth="1"/>
    <col min="15868" max="15868" width="15" style="64" customWidth="1"/>
    <col min="15869" max="15869" width="36.140625" style="64" customWidth="1"/>
    <col min="15870" max="15870" width="18.28515625" style="64" customWidth="1"/>
    <col min="15871" max="15871" width="17.28515625" style="64" customWidth="1"/>
    <col min="15872" max="15872" width="19.5703125" style="64" customWidth="1"/>
    <col min="15873" max="15873" width="20.140625" style="64" customWidth="1"/>
    <col min="15874" max="15875" width="13.7109375" style="64" customWidth="1"/>
    <col min="15876" max="15877" width="13.5703125" style="64" customWidth="1"/>
    <col min="15878" max="15881" width="13.7109375" style="64" customWidth="1"/>
    <col min="15882" max="15882" width="13.85546875" style="64" customWidth="1"/>
    <col min="15883" max="15883" width="12.28515625" style="64" customWidth="1"/>
    <col min="15884" max="16122" width="8.85546875" style="64"/>
    <col min="16123" max="16123" width="7.42578125" style="64" customWidth="1"/>
    <col min="16124" max="16124" width="15" style="64" customWidth="1"/>
    <col min="16125" max="16125" width="36.140625" style="64" customWidth="1"/>
    <col min="16126" max="16126" width="18.28515625" style="64" customWidth="1"/>
    <col min="16127" max="16127" width="17.28515625" style="64" customWidth="1"/>
    <col min="16128" max="16128" width="19.5703125" style="64" customWidth="1"/>
    <col min="16129" max="16129" width="20.140625" style="64" customWidth="1"/>
    <col min="16130" max="16131" width="13.7109375" style="64" customWidth="1"/>
    <col min="16132" max="16133" width="13.5703125" style="64" customWidth="1"/>
    <col min="16134" max="16137" width="13.7109375" style="64" customWidth="1"/>
    <col min="16138" max="16138" width="13.85546875" style="64" customWidth="1"/>
    <col min="16139" max="16139" width="12.28515625" style="64" customWidth="1"/>
    <col min="16140" max="16384" width="8.85546875" style="64"/>
  </cols>
  <sheetData>
    <row r="1" spans="1:76" ht="15" customHeight="1" x14ac:dyDescent="0.25">
      <c r="A1" s="65"/>
      <c r="B1" s="65"/>
      <c r="C1" s="65"/>
      <c r="D1" s="65"/>
      <c r="E1" s="65"/>
      <c r="F1" s="65"/>
      <c r="G1" s="296" t="s">
        <v>1077</v>
      </c>
      <c r="H1" s="296"/>
      <c r="I1" s="296"/>
      <c r="J1" s="296"/>
      <c r="K1" s="296"/>
      <c r="L1" s="296"/>
      <c r="M1" s="296"/>
      <c r="N1" s="296"/>
      <c r="O1" s="296"/>
      <c r="P1" s="296"/>
    </row>
    <row r="2" spans="1:76" x14ac:dyDescent="0.25">
      <c r="A2" s="65"/>
      <c r="B2" s="65"/>
      <c r="C2" s="65"/>
      <c r="D2" s="65"/>
      <c r="E2" s="65"/>
      <c r="F2" s="65"/>
      <c r="G2" s="296"/>
      <c r="H2" s="296"/>
      <c r="I2" s="296"/>
      <c r="J2" s="296"/>
      <c r="K2" s="296"/>
      <c r="L2" s="296"/>
      <c r="M2" s="296"/>
      <c r="N2" s="296"/>
      <c r="O2" s="296"/>
      <c r="P2" s="296"/>
    </row>
    <row r="3" spans="1:76" x14ac:dyDescent="0.25">
      <c r="A3" s="67"/>
      <c r="B3" s="65"/>
      <c r="C3" s="65"/>
      <c r="D3" s="65"/>
      <c r="E3" s="65"/>
      <c r="F3" s="65"/>
      <c r="G3" s="296"/>
      <c r="H3" s="296"/>
      <c r="I3" s="296"/>
      <c r="J3" s="296"/>
      <c r="K3" s="296"/>
      <c r="L3" s="296"/>
      <c r="M3" s="296"/>
      <c r="N3" s="296"/>
      <c r="O3" s="296"/>
      <c r="P3" s="296"/>
    </row>
    <row r="4" spans="1:76" ht="18.75" thickBot="1" x14ac:dyDescent="0.3">
      <c r="A4" s="327" t="s">
        <v>722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  <c r="P4" s="327"/>
    </row>
    <row r="5" spans="1:76" ht="15.75" customHeight="1" x14ac:dyDescent="0.25">
      <c r="A5" s="313" t="s">
        <v>723</v>
      </c>
      <c r="B5" s="311" t="s">
        <v>724</v>
      </c>
      <c r="C5" s="311"/>
      <c r="D5" s="311" t="s">
        <v>725</v>
      </c>
      <c r="E5" s="311" t="s">
        <v>726</v>
      </c>
      <c r="F5" s="311" t="s">
        <v>727</v>
      </c>
      <c r="G5" s="311" t="s">
        <v>728</v>
      </c>
      <c r="H5" s="346" t="s">
        <v>729</v>
      </c>
      <c r="I5" s="347"/>
      <c r="J5" s="347"/>
      <c r="K5" s="347"/>
      <c r="L5" s="347"/>
      <c r="M5" s="347"/>
      <c r="N5" s="347"/>
      <c r="O5" s="348"/>
      <c r="P5" s="349" t="s">
        <v>730</v>
      </c>
    </row>
    <row r="6" spans="1:76" ht="31.5" x14ac:dyDescent="0.25">
      <c r="A6" s="314"/>
      <c r="B6" s="312"/>
      <c r="C6" s="312"/>
      <c r="D6" s="312"/>
      <c r="E6" s="312"/>
      <c r="F6" s="312"/>
      <c r="G6" s="312"/>
      <c r="H6" s="205">
        <v>2026</v>
      </c>
      <c r="I6" s="205">
        <v>2027</v>
      </c>
      <c r="J6" s="205">
        <v>2028</v>
      </c>
      <c r="K6" s="205">
        <v>2029</v>
      </c>
      <c r="L6" s="205">
        <v>2030</v>
      </c>
      <c r="M6" s="205">
        <v>2031</v>
      </c>
      <c r="N6" s="205">
        <v>2032</v>
      </c>
      <c r="O6" s="205" t="s">
        <v>731</v>
      </c>
      <c r="P6" s="350"/>
    </row>
    <row r="7" spans="1:76" ht="15.75" customHeight="1" x14ac:dyDescent="0.25">
      <c r="A7" s="351" t="s">
        <v>732</v>
      </c>
      <c r="B7" s="352"/>
      <c r="C7" s="352"/>
      <c r="D7" s="352"/>
      <c r="E7" s="352"/>
      <c r="F7" s="352"/>
      <c r="G7" s="352"/>
      <c r="H7" s="352"/>
      <c r="I7" s="352"/>
      <c r="J7" s="352"/>
      <c r="K7" s="352"/>
      <c r="L7" s="352"/>
      <c r="M7" s="352"/>
      <c r="N7" s="352"/>
      <c r="O7" s="352"/>
      <c r="P7" s="353"/>
    </row>
    <row r="8" spans="1:76" s="72" customFormat="1" ht="31.5" x14ac:dyDescent="0.25">
      <c r="A8" s="210" t="s">
        <v>733</v>
      </c>
      <c r="B8" s="69" t="s">
        <v>734</v>
      </c>
      <c r="C8" s="69" t="s">
        <v>1078</v>
      </c>
      <c r="D8" s="68" t="s">
        <v>735</v>
      </c>
      <c r="E8" s="68" t="s">
        <v>736</v>
      </c>
      <c r="F8" s="70">
        <v>574582</v>
      </c>
      <c r="G8" s="71">
        <v>184655.73</v>
      </c>
      <c r="H8" s="70">
        <v>45830.32</v>
      </c>
      <c r="I8" s="70">
        <v>45437.869999999995</v>
      </c>
      <c r="J8" s="70">
        <v>44202.7</v>
      </c>
      <c r="K8" s="70">
        <v>42845.83</v>
      </c>
      <c r="L8" s="70">
        <v>20984.179999999997</v>
      </c>
      <c r="M8" s="70">
        <v>0</v>
      </c>
      <c r="N8" s="70">
        <v>0</v>
      </c>
      <c r="O8" s="70">
        <v>0</v>
      </c>
      <c r="P8" s="123">
        <f t="shared" ref="P8:P71" si="0">SUM(H8:O8)</f>
        <v>199300.90000000002</v>
      </c>
      <c r="Q8" s="66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</row>
    <row r="9" spans="1:76" s="72" customFormat="1" ht="63" x14ac:dyDescent="0.25">
      <c r="A9" s="210" t="s">
        <v>737</v>
      </c>
      <c r="B9" s="69" t="s">
        <v>734</v>
      </c>
      <c r="C9" s="69" t="s">
        <v>1079</v>
      </c>
      <c r="D9" s="68" t="s">
        <v>738</v>
      </c>
      <c r="E9" s="68" t="s">
        <v>739</v>
      </c>
      <c r="F9" s="70">
        <v>94383</v>
      </c>
      <c r="G9" s="71">
        <v>31464</v>
      </c>
      <c r="H9" s="70">
        <v>31732.78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123">
        <f t="shared" si="0"/>
        <v>31732.78</v>
      </c>
      <c r="Q9" s="66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</row>
    <row r="10" spans="1:76" s="72" customFormat="1" ht="78.75" x14ac:dyDescent="0.25">
      <c r="A10" s="210" t="s">
        <v>740</v>
      </c>
      <c r="B10" s="69" t="s">
        <v>734</v>
      </c>
      <c r="C10" s="69" t="s">
        <v>1080</v>
      </c>
      <c r="D10" s="68" t="s">
        <v>738</v>
      </c>
      <c r="E10" s="68" t="s">
        <v>739</v>
      </c>
      <c r="F10" s="70">
        <v>83464</v>
      </c>
      <c r="G10" s="71">
        <v>27835</v>
      </c>
      <c r="H10" s="70">
        <v>6561.9</v>
      </c>
      <c r="I10" s="70">
        <v>6525.78</v>
      </c>
      <c r="J10" s="70">
        <v>6360.49</v>
      </c>
      <c r="K10" s="70">
        <v>6166.58</v>
      </c>
      <c r="L10" s="70">
        <v>4501.2300000000005</v>
      </c>
      <c r="M10" s="70">
        <v>0</v>
      </c>
      <c r="N10" s="70">
        <v>0</v>
      </c>
      <c r="O10" s="70">
        <v>0</v>
      </c>
      <c r="P10" s="123">
        <f t="shared" si="0"/>
        <v>30115.98</v>
      </c>
      <c r="Q10" s="66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</row>
    <row r="11" spans="1:76" s="72" customFormat="1" ht="31.5" x14ac:dyDescent="0.25">
      <c r="A11" s="210" t="s">
        <v>741</v>
      </c>
      <c r="B11" s="69" t="s">
        <v>734</v>
      </c>
      <c r="C11" s="69" t="s">
        <v>1081</v>
      </c>
      <c r="D11" s="68" t="s">
        <v>742</v>
      </c>
      <c r="E11" s="68" t="s">
        <v>743</v>
      </c>
      <c r="F11" s="70">
        <v>175924</v>
      </c>
      <c r="G11" s="71">
        <v>58653</v>
      </c>
      <c r="H11" s="70">
        <v>13802.8</v>
      </c>
      <c r="I11" s="70">
        <v>13792.589999999998</v>
      </c>
      <c r="J11" s="70">
        <v>13402.589999999998</v>
      </c>
      <c r="K11" s="70">
        <v>12994.02</v>
      </c>
      <c r="L11" s="70">
        <v>9492.93</v>
      </c>
      <c r="M11" s="70">
        <v>0</v>
      </c>
      <c r="N11" s="70">
        <v>0</v>
      </c>
      <c r="O11" s="70">
        <v>0</v>
      </c>
      <c r="P11" s="123">
        <f t="shared" si="0"/>
        <v>63484.93</v>
      </c>
      <c r="Q11" s="66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</row>
    <row r="12" spans="1:76" s="72" customFormat="1" x14ac:dyDescent="0.25">
      <c r="A12" s="210" t="s">
        <v>744</v>
      </c>
      <c r="B12" s="69" t="s">
        <v>734</v>
      </c>
      <c r="C12" s="69" t="s">
        <v>1082</v>
      </c>
      <c r="D12" s="68" t="s">
        <v>742</v>
      </c>
      <c r="E12" s="68" t="s">
        <v>743</v>
      </c>
      <c r="F12" s="70">
        <v>33890</v>
      </c>
      <c r="G12" s="71">
        <v>11304.64</v>
      </c>
      <c r="H12" s="70">
        <v>2660.39</v>
      </c>
      <c r="I12" s="70">
        <v>2658.43</v>
      </c>
      <c r="J12" s="70">
        <v>2583.27</v>
      </c>
      <c r="K12" s="70">
        <v>2504.5100000000002</v>
      </c>
      <c r="L12" s="70">
        <v>1829.3500000000001</v>
      </c>
      <c r="M12" s="70">
        <v>0</v>
      </c>
      <c r="N12" s="70">
        <v>0</v>
      </c>
      <c r="O12" s="70">
        <v>0</v>
      </c>
      <c r="P12" s="123">
        <f t="shared" si="0"/>
        <v>12235.95</v>
      </c>
      <c r="Q12" s="66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</row>
    <row r="13" spans="1:76" s="72" customFormat="1" ht="63" x14ac:dyDescent="0.25">
      <c r="A13" s="210" t="s">
        <v>745</v>
      </c>
      <c r="B13" s="69" t="s">
        <v>734</v>
      </c>
      <c r="C13" s="69" t="s">
        <v>1083</v>
      </c>
      <c r="D13" s="68" t="s">
        <v>742</v>
      </c>
      <c r="E13" s="68" t="s">
        <v>743</v>
      </c>
      <c r="F13" s="70">
        <v>79130</v>
      </c>
      <c r="G13" s="71">
        <v>26391</v>
      </c>
      <c r="H13" s="70">
        <v>6210.59</v>
      </c>
      <c r="I13" s="70">
        <v>6206</v>
      </c>
      <c r="J13" s="70">
        <v>6030.51</v>
      </c>
      <c r="K13" s="70">
        <v>5846.6799999999994</v>
      </c>
      <c r="L13" s="70">
        <v>4271.3599999999997</v>
      </c>
      <c r="M13" s="70">
        <v>0</v>
      </c>
      <c r="N13" s="70">
        <v>0</v>
      </c>
      <c r="O13" s="70">
        <v>0</v>
      </c>
      <c r="P13" s="123">
        <f t="shared" si="0"/>
        <v>28565.14</v>
      </c>
      <c r="Q13" s="66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</row>
    <row r="14" spans="1:76" s="72" customFormat="1" ht="78.75" x14ac:dyDescent="0.25">
      <c r="A14" s="210" t="s">
        <v>746</v>
      </c>
      <c r="B14" s="69" t="s">
        <v>734</v>
      </c>
      <c r="C14" s="69" t="s">
        <v>1084</v>
      </c>
      <c r="D14" s="68" t="s">
        <v>747</v>
      </c>
      <c r="E14" s="68" t="s">
        <v>748</v>
      </c>
      <c r="F14" s="70">
        <v>37367</v>
      </c>
      <c r="G14" s="71">
        <v>12463.95</v>
      </c>
      <c r="H14" s="70">
        <v>2932.79</v>
      </c>
      <c r="I14" s="70">
        <v>2933.87</v>
      </c>
      <c r="J14" s="70">
        <v>2848.1</v>
      </c>
      <c r="K14" s="70">
        <v>2761.3</v>
      </c>
      <c r="L14" s="70">
        <v>2019.06</v>
      </c>
      <c r="M14" s="70">
        <v>0</v>
      </c>
      <c r="N14" s="70">
        <v>0</v>
      </c>
      <c r="O14" s="70">
        <v>0</v>
      </c>
      <c r="P14" s="123">
        <f t="shared" si="0"/>
        <v>13495.12</v>
      </c>
      <c r="Q14" s="66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</row>
    <row r="15" spans="1:76" s="72" customFormat="1" ht="47.25" x14ac:dyDescent="0.25">
      <c r="A15" s="210" t="s">
        <v>749</v>
      </c>
      <c r="B15" s="69" t="s">
        <v>734</v>
      </c>
      <c r="C15" s="69" t="s">
        <v>1085</v>
      </c>
      <c r="D15" s="68" t="s">
        <v>750</v>
      </c>
      <c r="E15" s="68" t="s">
        <v>751</v>
      </c>
      <c r="F15" s="70">
        <v>23324</v>
      </c>
      <c r="G15" s="71">
        <v>8060</v>
      </c>
      <c r="H15" s="70">
        <v>1819.21</v>
      </c>
      <c r="I15" s="70">
        <v>1805.6</v>
      </c>
      <c r="J15" s="70">
        <v>1762.94</v>
      </c>
      <c r="K15" s="70">
        <v>1709.58</v>
      </c>
      <c r="L15" s="70">
        <v>1656.62</v>
      </c>
      <c r="M15" s="70">
        <v>2.9000000000000004</v>
      </c>
      <c r="N15" s="70">
        <v>0</v>
      </c>
      <c r="O15" s="70">
        <v>0</v>
      </c>
      <c r="P15" s="123">
        <f t="shared" si="0"/>
        <v>8756.85</v>
      </c>
      <c r="Q15" s="66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</row>
    <row r="16" spans="1:76" s="72" customFormat="1" ht="47.25" x14ac:dyDescent="0.25">
      <c r="A16" s="210" t="s">
        <v>752</v>
      </c>
      <c r="B16" s="69" t="s">
        <v>734</v>
      </c>
      <c r="C16" s="69" t="s">
        <v>1086</v>
      </c>
      <c r="D16" s="68" t="s">
        <v>750</v>
      </c>
      <c r="E16" s="68" t="s">
        <v>751</v>
      </c>
      <c r="F16" s="70">
        <v>36207</v>
      </c>
      <c r="G16" s="71">
        <v>12500</v>
      </c>
      <c r="H16" s="70">
        <v>2821.3599999999997</v>
      </c>
      <c r="I16" s="79">
        <v>2800.28</v>
      </c>
      <c r="J16" s="70">
        <v>2734.1000000000004</v>
      </c>
      <c r="K16" s="70">
        <v>2651.32</v>
      </c>
      <c r="L16" s="70">
        <v>2569.23</v>
      </c>
      <c r="M16" s="70">
        <v>4.5</v>
      </c>
      <c r="N16" s="70">
        <v>0</v>
      </c>
      <c r="O16" s="70">
        <v>0</v>
      </c>
      <c r="P16" s="123">
        <f t="shared" si="0"/>
        <v>13580.789999999999</v>
      </c>
      <c r="Q16" s="66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</row>
    <row r="17" spans="1:76" s="72" customFormat="1" ht="63" x14ac:dyDescent="0.25">
      <c r="A17" s="210" t="s">
        <v>753</v>
      </c>
      <c r="B17" s="69" t="s">
        <v>734</v>
      </c>
      <c r="C17" s="69" t="s">
        <v>1087</v>
      </c>
      <c r="D17" s="68" t="s">
        <v>750</v>
      </c>
      <c r="E17" s="68" t="s">
        <v>751</v>
      </c>
      <c r="F17" s="70">
        <v>105617</v>
      </c>
      <c r="G17" s="71">
        <v>37739.61</v>
      </c>
      <c r="H17" s="206">
        <v>8518.18</v>
      </c>
      <c r="I17" s="75">
        <v>8454.630000000001</v>
      </c>
      <c r="J17" s="207">
        <v>8254.7599999999984</v>
      </c>
      <c r="K17" s="70">
        <v>8004.85</v>
      </c>
      <c r="L17" s="70">
        <v>7756.5899999999992</v>
      </c>
      <c r="M17" s="70">
        <v>13.58</v>
      </c>
      <c r="N17" s="70">
        <v>0</v>
      </c>
      <c r="O17" s="70">
        <v>0</v>
      </c>
      <c r="P17" s="123">
        <f t="shared" si="0"/>
        <v>41002.589999999997</v>
      </c>
      <c r="Q17" s="66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</row>
    <row r="18" spans="1:76" s="72" customFormat="1" ht="47.25" x14ac:dyDescent="0.25">
      <c r="A18" s="210" t="s">
        <v>754</v>
      </c>
      <c r="B18" s="69" t="s">
        <v>734</v>
      </c>
      <c r="C18" s="69" t="s">
        <v>1088</v>
      </c>
      <c r="D18" s="68" t="s">
        <v>755</v>
      </c>
      <c r="E18" s="68" t="s">
        <v>751</v>
      </c>
      <c r="F18" s="70">
        <v>299023</v>
      </c>
      <c r="G18" s="71">
        <v>106760</v>
      </c>
      <c r="H18" s="70">
        <v>24097.489999999998</v>
      </c>
      <c r="I18" s="211">
        <v>23915.000000000004</v>
      </c>
      <c r="J18" s="70">
        <v>23351.37</v>
      </c>
      <c r="K18" s="70">
        <v>22644.429999999997</v>
      </c>
      <c r="L18" s="70">
        <v>21943.239999999998</v>
      </c>
      <c r="M18" s="70">
        <v>38.43</v>
      </c>
      <c r="N18" s="70">
        <v>0</v>
      </c>
      <c r="O18" s="70">
        <v>0</v>
      </c>
      <c r="P18" s="123">
        <f t="shared" si="0"/>
        <v>115989.95999999999</v>
      </c>
      <c r="Q18" s="66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</row>
    <row r="19" spans="1:76" s="72" customFormat="1" ht="31.5" x14ac:dyDescent="0.25">
      <c r="A19" s="210" t="s">
        <v>756</v>
      </c>
      <c r="B19" s="69" t="s">
        <v>734</v>
      </c>
      <c r="C19" s="69" t="s">
        <v>1089</v>
      </c>
      <c r="D19" s="68" t="s">
        <v>757</v>
      </c>
      <c r="E19" s="68" t="s">
        <v>758</v>
      </c>
      <c r="F19" s="70">
        <v>6355406</v>
      </c>
      <c r="G19" s="71">
        <v>4057970.02</v>
      </c>
      <c r="H19" s="70">
        <v>374357.81</v>
      </c>
      <c r="I19" s="70">
        <v>377961.79000000004</v>
      </c>
      <c r="J19" s="70">
        <v>380832.35000000003</v>
      </c>
      <c r="K19" s="70">
        <v>371776.47000000003</v>
      </c>
      <c r="L19" s="70">
        <v>363037.75</v>
      </c>
      <c r="M19" s="70">
        <v>354311.05</v>
      </c>
      <c r="N19" s="70">
        <v>345811.78</v>
      </c>
      <c r="O19" s="70">
        <v>2517921.9300000002</v>
      </c>
      <c r="P19" s="123">
        <f t="shared" si="0"/>
        <v>5086010.93</v>
      </c>
      <c r="Q19" s="66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</row>
    <row r="20" spans="1:76" s="72" customFormat="1" ht="31.5" x14ac:dyDescent="0.25">
      <c r="A20" s="210" t="s">
        <v>759</v>
      </c>
      <c r="B20" s="69" t="s">
        <v>734</v>
      </c>
      <c r="C20" s="69" t="s">
        <v>1090</v>
      </c>
      <c r="D20" s="68" t="s">
        <v>760</v>
      </c>
      <c r="E20" s="68" t="s">
        <v>761</v>
      </c>
      <c r="F20" s="70">
        <v>37794</v>
      </c>
      <c r="G20" s="71">
        <v>15271.63</v>
      </c>
      <c r="H20" s="70">
        <v>3038.9300000000003</v>
      </c>
      <c r="I20" s="70">
        <v>3052.29</v>
      </c>
      <c r="J20" s="70">
        <v>2970.2700000000004</v>
      </c>
      <c r="K20" s="70">
        <v>2882.19</v>
      </c>
      <c r="L20" s="70">
        <v>2794.95</v>
      </c>
      <c r="M20" s="70">
        <v>2039.7199999999998</v>
      </c>
      <c r="N20" s="70">
        <v>0</v>
      </c>
      <c r="O20" s="70">
        <v>0</v>
      </c>
      <c r="P20" s="123">
        <f t="shared" si="0"/>
        <v>16778.350000000002</v>
      </c>
      <c r="Q20" s="66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</row>
    <row r="21" spans="1:76" s="72" customFormat="1" ht="47.25" x14ac:dyDescent="0.25">
      <c r="A21" s="210" t="s">
        <v>762</v>
      </c>
      <c r="B21" s="69" t="s">
        <v>734</v>
      </c>
      <c r="C21" s="69" t="s">
        <v>1091</v>
      </c>
      <c r="D21" s="68" t="s">
        <v>760</v>
      </c>
      <c r="E21" s="68" t="s">
        <v>763</v>
      </c>
      <c r="F21" s="70">
        <v>426584</v>
      </c>
      <c r="G21" s="71">
        <v>283122.46000000002</v>
      </c>
      <c r="H21" s="70">
        <v>25219.37</v>
      </c>
      <c r="I21" s="70">
        <v>26500.12</v>
      </c>
      <c r="J21" s="70">
        <v>26026.41</v>
      </c>
      <c r="K21" s="70">
        <v>25413.7</v>
      </c>
      <c r="L21" s="70">
        <v>24823.25</v>
      </c>
      <c r="M21" s="70">
        <v>24233.58</v>
      </c>
      <c r="N21" s="70">
        <v>23660.13</v>
      </c>
      <c r="O21" s="70">
        <v>181646.21000000002</v>
      </c>
      <c r="P21" s="123">
        <f t="shared" si="0"/>
        <v>357522.77</v>
      </c>
      <c r="Q21" s="66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</row>
    <row r="22" spans="1:76" s="72" customFormat="1" ht="31.5" x14ac:dyDescent="0.25">
      <c r="A22" s="210" t="s">
        <v>764</v>
      </c>
      <c r="B22" s="69" t="s">
        <v>734</v>
      </c>
      <c r="C22" s="69" t="s">
        <v>1092</v>
      </c>
      <c r="D22" s="68" t="s">
        <v>765</v>
      </c>
      <c r="E22" s="68" t="s">
        <v>766</v>
      </c>
      <c r="F22" s="70">
        <v>48711</v>
      </c>
      <c r="G22" s="71">
        <v>20520</v>
      </c>
      <c r="H22" s="70">
        <v>3935.7700000000004</v>
      </c>
      <c r="I22" s="70">
        <v>3944.24</v>
      </c>
      <c r="J22" s="70">
        <v>3852.8700000000003</v>
      </c>
      <c r="K22" s="70">
        <v>3739.3399999999997</v>
      </c>
      <c r="L22" s="70">
        <v>3627.02</v>
      </c>
      <c r="M22" s="70">
        <v>3514.87</v>
      </c>
      <c r="N22" s="70">
        <v>3.8499999999999996</v>
      </c>
      <c r="O22" s="70">
        <v>0</v>
      </c>
      <c r="P22" s="123">
        <f t="shared" si="0"/>
        <v>22617.96</v>
      </c>
      <c r="Q22" s="66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</row>
    <row r="23" spans="1:76" s="72" customFormat="1" ht="47.25" x14ac:dyDescent="0.25">
      <c r="A23" s="210" t="s">
        <v>767</v>
      </c>
      <c r="B23" s="69" t="s">
        <v>734</v>
      </c>
      <c r="C23" s="69" t="s">
        <v>1093</v>
      </c>
      <c r="D23" s="68" t="s">
        <v>765</v>
      </c>
      <c r="E23" s="68" t="s">
        <v>766</v>
      </c>
      <c r="F23" s="70">
        <v>85240</v>
      </c>
      <c r="G23" s="71">
        <v>35904</v>
      </c>
      <c r="H23" s="70">
        <v>6886.41</v>
      </c>
      <c r="I23" s="70">
        <v>6901.26</v>
      </c>
      <c r="J23" s="70">
        <v>6741.38</v>
      </c>
      <c r="K23" s="70">
        <v>6542.7199999999993</v>
      </c>
      <c r="L23" s="70">
        <v>6346.2099999999991</v>
      </c>
      <c r="M23" s="70">
        <v>6149.9400000000005</v>
      </c>
      <c r="N23" s="70">
        <v>6.73</v>
      </c>
      <c r="O23" s="70">
        <v>0</v>
      </c>
      <c r="P23" s="123">
        <f t="shared" si="0"/>
        <v>39574.65</v>
      </c>
      <c r="Q23" s="66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</row>
    <row r="24" spans="1:76" s="72" customFormat="1" ht="47.25" x14ac:dyDescent="0.25">
      <c r="A24" s="210" t="s">
        <v>768</v>
      </c>
      <c r="B24" s="69" t="s">
        <v>734</v>
      </c>
      <c r="C24" s="69" t="s">
        <v>1094</v>
      </c>
      <c r="D24" s="68" t="s">
        <v>765</v>
      </c>
      <c r="E24" s="68" t="s">
        <v>766</v>
      </c>
      <c r="F24" s="70">
        <v>122911</v>
      </c>
      <c r="G24" s="71">
        <v>51768</v>
      </c>
      <c r="H24" s="70">
        <v>9929.130000000001</v>
      </c>
      <c r="I24" s="70">
        <v>9950.56</v>
      </c>
      <c r="J24" s="70">
        <v>9720.0499999999993</v>
      </c>
      <c r="K24" s="70">
        <v>9433.58</v>
      </c>
      <c r="L24" s="70">
        <v>9150.25</v>
      </c>
      <c r="M24" s="70">
        <v>8867.2999999999993</v>
      </c>
      <c r="N24" s="70">
        <v>9.6999999999999993</v>
      </c>
      <c r="O24" s="70">
        <v>0</v>
      </c>
      <c r="P24" s="123">
        <f t="shared" si="0"/>
        <v>57060.569999999992</v>
      </c>
      <c r="Q24" s="66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</row>
    <row r="25" spans="1:76" s="72" customFormat="1" ht="47.25" x14ac:dyDescent="0.25">
      <c r="A25" s="210" t="s">
        <v>769</v>
      </c>
      <c r="B25" s="69" t="s">
        <v>734</v>
      </c>
      <c r="C25" s="69" t="s">
        <v>1095</v>
      </c>
      <c r="D25" s="68" t="s">
        <v>770</v>
      </c>
      <c r="E25" s="68" t="s">
        <v>766</v>
      </c>
      <c r="F25" s="70">
        <v>329605</v>
      </c>
      <c r="G25" s="71">
        <v>135960</v>
      </c>
      <c r="H25" s="70">
        <v>26082.78</v>
      </c>
      <c r="I25" s="70">
        <v>26114.98</v>
      </c>
      <c r="J25" s="70">
        <v>25528.040000000005</v>
      </c>
      <c r="K25" s="70">
        <v>24775.74</v>
      </c>
      <c r="L25" s="70">
        <v>24031.58</v>
      </c>
      <c r="M25" s="70">
        <v>23288.45</v>
      </c>
      <c r="N25" s="70">
        <v>25.49</v>
      </c>
      <c r="O25" s="70">
        <v>0</v>
      </c>
      <c r="P25" s="123">
        <f t="shared" si="0"/>
        <v>149847.06</v>
      </c>
      <c r="Q25" s="66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</row>
    <row r="26" spans="1:76" s="72" customFormat="1" ht="47.25" x14ac:dyDescent="0.25">
      <c r="A26" s="210" t="s">
        <v>771</v>
      </c>
      <c r="B26" s="69" t="s">
        <v>734</v>
      </c>
      <c r="C26" s="69" t="s">
        <v>1096</v>
      </c>
      <c r="D26" s="68" t="s">
        <v>772</v>
      </c>
      <c r="E26" s="68" t="s">
        <v>773</v>
      </c>
      <c r="F26" s="70">
        <v>132520</v>
      </c>
      <c r="G26" s="71">
        <v>55800</v>
      </c>
      <c r="H26" s="70">
        <v>10764.029999999999</v>
      </c>
      <c r="I26" s="70">
        <v>10700.720000000001</v>
      </c>
      <c r="J26" s="70">
        <v>10477.1</v>
      </c>
      <c r="K26" s="70">
        <v>10168.33</v>
      </c>
      <c r="L26" s="70">
        <v>9862.9500000000007</v>
      </c>
      <c r="M26" s="70">
        <v>9557.9599999999991</v>
      </c>
      <c r="N26" s="70">
        <v>17.149999999999999</v>
      </c>
      <c r="O26" s="70">
        <v>0</v>
      </c>
      <c r="P26" s="123">
        <f t="shared" si="0"/>
        <v>61548.240000000005</v>
      </c>
      <c r="Q26" s="66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</row>
    <row r="27" spans="1:76" s="72" customFormat="1" ht="47.25" x14ac:dyDescent="0.25">
      <c r="A27" s="210" t="s">
        <v>774</v>
      </c>
      <c r="B27" s="69" t="s">
        <v>734</v>
      </c>
      <c r="C27" s="69" t="s">
        <v>1097</v>
      </c>
      <c r="D27" s="68" t="s">
        <v>772</v>
      </c>
      <c r="E27" s="68" t="s">
        <v>773</v>
      </c>
      <c r="F27" s="70">
        <v>271200</v>
      </c>
      <c r="G27" s="71">
        <v>112824</v>
      </c>
      <c r="H27" s="70">
        <v>21764.129999999997</v>
      </c>
      <c r="I27" s="70">
        <v>21636.16</v>
      </c>
      <c r="J27" s="70">
        <v>21184.02</v>
      </c>
      <c r="K27" s="70">
        <v>20559.7</v>
      </c>
      <c r="L27" s="70">
        <v>19942.2</v>
      </c>
      <c r="M27" s="70">
        <v>19325.54</v>
      </c>
      <c r="N27" s="70">
        <v>34.69</v>
      </c>
      <c r="O27" s="70">
        <v>0</v>
      </c>
      <c r="P27" s="123">
        <f t="shared" si="0"/>
        <v>124446.44</v>
      </c>
      <c r="Q27" s="66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</row>
    <row r="28" spans="1:76" s="72" customFormat="1" ht="63" x14ac:dyDescent="0.25">
      <c r="A28" s="210" t="s">
        <v>775</v>
      </c>
      <c r="B28" s="73" t="s">
        <v>734</v>
      </c>
      <c r="C28" s="73" t="s">
        <v>1098</v>
      </c>
      <c r="D28" s="74" t="s">
        <v>776</v>
      </c>
      <c r="E28" s="74" t="s">
        <v>777</v>
      </c>
      <c r="F28" s="75">
        <v>5653509</v>
      </c>
      <c r="G28" s="76">
        <v>2858564.79</v>
      </c>
      <c r="H28" s="75">
        <v>337036.86</v>
      </c>
      <c r="I28" s="75">
        <v>334990.84000000003</v>
      </c>
      <c r="J28" s="75">
        <v>330184.54000000004</v>
      </c>
      <c r="K28" s="75">
        <v>321628.63</v>
      </c>
      <c r="L28" s="75">
        <v>313284.13</v>
      </c>
      <c r="M28" s="75">
        <v>304951.07999999996</v>
      </c>
      <c r="N28" s="75">
        <v>296743.80000000005</v>
      </c>
      <c r="O28" s="75">
        <v>1167930.52</v>
      </c>
      <c r="P28" s="124">
        <f t="shared" si="0"/>
        <v>3406750.4</v>
      </c>
      <c r="Q28" s="66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</row>
    <row r="29" spans="1:76" s="72" customFormat="1" ht="47.25" x14ac:dyDescent="0.25">
      <c r="A29" s="210" t="s">
        <v>778</v>
      </c>
      <c r="B29" s="73" t="s">
        <v>734</v>
      </c>
      <c r="C29" s="73" t="s">
        <v>1099</v>
      </c>
      <c r="D29" s="74" t="s">
        <v>776</v>
      </c>
      <c r="E29" s="74" t="s">
        <v>779</v>
      </c>
      <c r="F29" s="75">
        <v>234257</v>
      </c>
      <c r="G29" s="76">
        <v>102750</v>
      </c>
      <c r="H29" s="75">
        <v>19387.46</v>
      </c>
      <c r="I29" s="75">
        <v>19078.97</v>
      </c>
      <c r="J29" s="75">
        <v>18656.120000000003</v>
      </c>
      <c r="K29" s="75">
        <v>18109.939999999999</v>
      </c>
      <c r="L29" s="75">
        <v>17570.07</v>
      </c>
      <c r="M29" s="75">
        <v>17030.910000000003</v>
      </c>
      <c r="N29" s="75">
        <v>4204.29</v>
      </c>
      <c r="O29" s="75">
        <v>0</v>
      </c>
      <c r="P29" s="124">
        <f t="shared" si="0"/>
        <v>114037.75999999999</v>
      </c>
      <c r="Q29" s="66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</row>
    <row r="30" spans="1:76" s="72" customFormat="1" ht="63" x14ac:dyDescent="0.25">
      <c r="A30" s="210" t="s">
        <v>780</v>
      </c>
      <c r="B30" s="69" t="s">
        <v>734</v>
      </c>
      <c r="C30" s="69" t="s">
        <v>781</v>
      </c>
      <c r="D30" s="68" t="s">
        <v>782</v>
      </c>
      <c r="E30" s="68" t="s">
        <v>783</v>
      </c>
      <c r="F30" s="70">
        <v>105805</v>
      </c>
      <c r="G30" s="71">
        <v>48282</v>
      </c>
      <c r="H30" s="70">
        <v>8722.76</v>
      </c>
      <c r="I30" s="70">
        <v>8694.32</v>
      </c>
      <c r="J30" s="70">
        <v>8490.4600000000009</v>
      </c>
      <c r="K30" s="70">
        <v>8243.51</v>
      </c>
      <c r="L30" s="70">
        <v>7999.5700000000006</v>
      </c>
      <c r="M30" s="70">
        <v>7755.9699999999993</v>
      </c>
      <c r="N30" s="70">
        <v>3795.36</v>
      </c>
      <c r="O30" s="70">
        <v>0</v>
      </c>
      <c r="P30" s="123">
        <f t="shared" si="0"/>
        <v>53701.950000000004</v>
      </c>
      <c r="Q30" s="66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</row>
    <row r="31" spans="1:76" s="72" customFormat="1" ht="47.25" x14ac:dyDescent="0.25">
      <c r="A31" s="210" t="s">
        <v>784</v>
      </c>
      <c r="B31" s="69" t="s">
        <v>734</v>
      </c>
      <c r="C31" s="69" t="s">
        <v>785</v>
      </c>
      <c r="D31" s="68" t="s">
        <v>782</v>
      </c>
      <c r="E31" s="68" t="s">
        <v>783</v>
      </c>
      <c r="F31" s="70">
        <v>93510</v>
      </c>
      <c r="G31" s="71">
        <v>42666</v>
      </c>
      <c r="H31" s="70">
        <v>7708.17</v>
      </c>
      <c r="I31" s="70">
        <v>7683.0199999999995</v>
      </c>
      <c r="J31" s="70">
        <v>7502.87</v>
      </c>
      <c r="K31" s="70">
        <v>7284.64</v>
      </c>
      <c r="L31" s="70">
        <v>7069.09</v>
      </c>
      <c r="M31" s="70">
        <v>6853.8</v>
      </c>
      <c r="N31" s="70">
        <v>3353.8999999999996</v>
      </c>
      <c r="O31" s="70">
        <v>0</v>
      </c>
      <c r="P31" s="123">
        <f t="shared" si="0"/>
        <v>47455.49</v>
      </c>
      <c r="Q31" s="66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</row>
    <row r="32" spans="1:76" s="72" customFormat="1" ht="63" x14ac:dyDescent="0.25">
      <c r="A32" s="210" t="s">
        <v>786</v>
      </c>
      <c r="B32" s="69" t="s">
        <v>734</v>
      </c>
      <c r="C32" s="69" t="s">
        <v>1100</v>
      </c>
      <c r="D32" s="68" t="s">
        <v>787</v>
      </c>
      <c r="E32" s="68" t="s">
        <v>788</v>
      </c>
      <c r="F32" s="70">
        <v>105150</v>
      </c>
      <c r="G32" s="71">
        <v>47840</v>
      </c>
      <c r="H32" s="70">
        <v>8564.98</v>
      </c>
      <c r="I32" s="70">
        <v>8573.25</v>
      </c>
      <c r="J32" s="70">
        <v>8412.74</v>
      </c>
      <c r="K32" s="70">
        <v>8168.0599999999995</v>
      </c>
      <c r="L32" s="70">
        <v>7926.3300000000008</v>
      </c>
      <c r="M32" s="70">
        <v>7684.9800000000005</v>
      </c>
      <c r="N32" s="70">
        <v>3765.93</v>
      </c>
      <c r="O32" s="70">
        <v>0</v>
      </c>
      <c r="P32" s="123">
        <f t="shared" si="0"/>
        <v>53096.270000000004</v>
      </c>
      <c r="Q32" s="66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</row>
    <row r="33" spans="1:76" s="72" customFormat="1" ht="78.75" x14ac:dyDescent="0.25">
      <c r="A33" s="210" t="s">
        <v>789</v>
      </c>
      <c r="B33" s="69" t="s">
        <v>734</v>
      </c>
      <c r="C33" s="69" t="s">
        <v>1101</v>
      </c>
      <c r="D33" s="68" t="s">
        <v>787</v>
      </c>
      <c r="E33" s="68" t="s">
        <v>788</v>
      </c>
      <c r="F33" s="70">
        <v>142586</v>
      </c>
      <c r="G33" s="71">
        <v>64896</v>
      </c>
      <c r="H33" s="70">
        <v>11618.630000000001</v>
      </c>
      <c r="I33" s="70">
        <v>11629.75</v>
      </c>
      <c r="J33" s="70">
        <v>11412.03</v>
      </c>
      <c r="K33" s="70">
        <v>11080.14</v>
      </c>
      <c r="L33" s="70">
        <v>10752.26</v>
      </c>
      <c r="M33" s="70">
        <v>10424.82</v>
      </c>
      <c r="N33" s="70">
        <v>5108.54</v>
      </c>
      <c r="O33" s="70">
        <v>0</v>
      </c>
      <c r="P33" s="123">
        <f t="shared" si="0"/>
        <v>72026.17</v>
      </c>
      <c r="Q33" s="66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</row>
    <row r="34" spans="1:76" s="72" customFormat="1" ht="31.5" x14ac:dyDescent="0.25">
      <c r="A34" s="210" t="s">
        <v>790</v>
      </c>
      <c r="B34" s="69" t="s">
        <v>734</v>
      </c>
      <c r="C34" s="69" t="s">
        <v>791</v>
      </c>
      <c r="D34" s="68" t="s">
        <v>792</v>
      </c>
      <c r="E34" s="68" t="s">
        <v>793</v>
      </c>
      <c r="F34" s="70">
        <v>78090</v>
      </c>
      <c r="G34" s="71">
        <v>36369</v>
      </c>
      <c r="H34" s="70">
        <v>6317.46</v>
      </c>
      <c r="I34" s="70">
        <v>6357.69</v>
      </c>
      <c r="J34" s="70">
        <v>6203.0199999999995</v>
      </c>
      <c r="K34" s="70">
        <v>6023.7599999999993</v>
      </c>
      <c r="L34" s="70">
        <v>5846.82</v>
      </c>
      <c r="M34" s="70">
        <v>5670.13</v>
      </c>
      <c r="N34" s="70">
        <v>4143.1800000000012</v>
      </c>
      <c r="O34" s="70">
        <v>0</v>
      </c>
      <c r="P34" s="123">
        <f t="shared" si="0"/>
        <v>40562.06</v>
      </c>
      <c r="Q34" s="66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</row>
    <row r="35" spans="1:76" s="72" customFormat="1" ht="47.25" x14ac:dyDescent="0.25">
      <c r="A35" s="210" t="s">
        <v>794</v>
      </c>
      <c r="B35" s="69" t="s">
        <v>734</v>
      </c>
      <c r="C35" s="69" t="s">
        <v>795</v>
      </c>
      <c r="D35" s="68" t="s">
        <v>792</v>
      </c>
      <c r="E35" s="68" t="s">
        <v>793</v>
      </c>
      <c r="F35" s="70">
        <v>393462</v>
      </c>
      <c r="G35" s="71">
        <v>191176.89</v>
      </c>
      <c r="H35" s="70">
        <v>33209.72</v>
      </c>
      <c r="I35" s="70">
        <v>33421.200000000004</v>
      </c>
      <c r="J35" s="70">
        <v>32608.1</v>
      </c>
      <c r="K35" s="70">
        <v>31665.86</v>
      </c>
      <c r="L35" s="70">
        <v>30735.72</v>
      </c>
      <c r="M35" s="70">
        <v>29806.83</v>
      </c>
      <c r="N35" s="70">
        <v>21769.65</v>
      </c>
      <c r="O35" s="70">
        <v>0</v>
      </c>
      <c r="P35" s="123">
        <f t="shared" si="0"/>
        <v>213217.08000000005</v>
      </c>
      <c r="Q35" s="66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</row>
    <row r="36" spans="1:76" s="72" customFormat="1" ht="30" customHeight="1" x14ac:dyDescent="0.25">
      <c r="A36" s="210" t="s">
        <v>796</v>
      </c>
      <c r="B36" s="69" t="s">
        <v>734</v>
      </c>
      <c r="C36" s="69" t="s">
        <v>797</v>
      </c>
      <c r="D36" s="68" t="s">
        <v>798</v>
      </c>
      <c r="E36" s="68" t="s">
        <v>799</v>
      </c>
      <c r="F36" s="70">
        <v>186053</v>
      </c>
      <c r="G36" s="71">
        <v>35203</v>
      </c>
      <c r="H36" s="70">
        <v>35522.239999999998</v>
      </c>
      <c r="I36" s="70">
        <v>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123">
        <f t="shared" si="0"/>
        <v>35522.239999999998</v>
      </c>
      <c r="Q36" s="66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</row>
    <row r="37" spans="1:76" s="72" customFormat="1" ht="47.25" x14ac:dyDescent="0.25">
      <c r="A37" s="210" t="s">
        <v>800</v>
      </c>
      <c r="B37" s="69" t="s">
        <v>734</v>
      </c>
      <c r="C37" s="69" t="s">
        <v>1102</v>
      </c>
      <c r="D37" s="68" t="s">
        <v>801</v>
      </c>
      <c r="E37" s="68" t="s">
        <v>802</v>
      </c>
      <c r="F37" s="70">
        <v>139950</v>
      </c>
      <c r="G37" s="71">
        <v>66312</v>
      </c>
      <c r="H37" s="70">
        <v>11472.61</v>
      </c>
      <c r="I37" s="70">
        <v>11629.33</v>
      </c>
      <c r="J37" s="70">
        <v>11310.04</v>
      </c>
      <c r="K37" s="70">
        <v>10983.220000000001</v>
      </c>
      <c r="L37" s="70">
        <v>10660.58</v>
      </c>
      <c r="M37" s="70">
        <v>10338.439999999999</v>
      </c>
      <c r="N37" s="70">
        <v>7561.11</v>
      </c>
      <c r="O37" s="70">
        <v>0</v>
      </c>
      <c r="P37" s="123">
        <f t="shared" si="0"/>
        <v>73955.33</v>
      </c>
      <c r="Q37" s="66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</row>
    <row r="38" spans="1:76" s="72" customFormat="1" ht="63" x14ac:dyDescent="0.25">
      <c r="A38" s="210" t="s">
        <v>803</v>
      </c>
      <c r="B38" s="69" t="s">
        <v>734</v>
      </c>
      <c r="C38" s="69" t="s">
        <v>1103</v>
      </c>
      <c r="D38" s="68" t="s">
        <v>801</v>
      </c>
      <c r="E38" s="68" t="s">
        <v>804</v>
      </c>
      <c r="F38" s="70">
        <v>384981</v>
      </c>
      <c r="G38" s="71">
        <v>62055</v>
      </c>
      <c r="H38" s="70">
        <v>62627.15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123">
        <f t="shared" si="0"/>
        <v>62627.15</v>
      </c>
      <c r="Q38" s="66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</row>
    <row r="39" spans="1:76" s="72" customFormat="1" ht="31.5" x14ac:dyDescent="0.25">
      <c r="A39" s="210" t="s">
        <v>805</v>
      </c>
      <c r="B39" s="73" t="s">
        <v>734</v>
      </c>
      <c r="C39" s="73" t="s">
        <v>1104</v>
      </c>
      <c r="D39" s="74" t="s">
        <v>806</v>
      </c>
      <c r="E39" s="74" t="s">
        <v>807</v>
      </c>
      <c r="F39" s="75">
        <v>82400</v>
      </c>
      <c r="G39" s="76">
        <v>39116</v>
      </c>
      <c r="H39" s="75">
        <v>6563.32</v>
      </c>
      <c r="I39" s="75">
        <v>6647.48</v>
      </c>
      <c r="J39" s="75">
        <v>6479.27</v>
      </c>
      <c r="K39" s="75">
        <v>6293.26</v>
      </c>
      <c r="L39" s="75">
        <v>6109.75</v>
      </c>
      <c r="M39" s="75">
        <v>5926.48</v>
      </c>
      <c r="N39" s="75">
        <v>5743.87</v>
      </c>
      <c r="O39" s="75">
        <v>2.3800000000000003</v>
      </c>
      <c r="P39" s="124">
        <f t="shared" si="0"/>
        <v>43765.81</v>
      </c>
      <c r="Q39" s="66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  <c r="BL39" s="64"/>
      <c r="BM39" s="64"/>
      <c r="BN39" s="64"/>
      <c r="BO39" s="64"/>
      <c r="BP39" s="64"/>
      <c r="BQ39" s="64"/>
      <c r="BR39" s="64"/>
      <c r="BS39" s="64"/>
      <c r="BT39" s="64"/>
      <c r="BU39" s="64"/>
      <c r="BV39" s="64"/>
      <c r="BW39" s="64"/>
      <c r="BX39" s="64"/>
    </row>
    <row r="40" spans="1:76" s="72" customFormat="1" ht="63" x14ac:dyDescent="0.25">
      <c r="A40" s="210" t="s">
        <v>808</v>
      </c>
      <c r="B40" s="73" t="s">
        <v>734</v>
      </c>
      <c r="C40" s="73" t="s">
        <v>809</v>
      </c>
      <c r="D40" s="74" t="s">
        <v>810</v>
      </c>
      <c r="E40" s="74" t="s">
        <v>807</v>
      </c>
      <c r="F40" s="75">
        <v>693390</v>
      </c>
      <c r="G40" s="76">
        <v>339023.23</v>
      </c>
      <c r="H40" s="75">
        <v>56919.59</v>
      </c>
      <c r="I40" s="75">
        <v>57539.73</v>
      </c>
      <c r="J40" s="75">
        <v>56160.52</v>
      </c>
      <c r="K40" s="75">
        <v>54548.07</v>
      </c>
      <c r="L40" s="75">
        <v>52957.479999999996</v>
      </c>
      <c r="M40" s="75">
        <v>51368.99</v>
      </c>
      <c r="N40" s="75">
        <v>49757.22</v>
      </c>
      <c r="O40" s="75">
        <v>20.65</v>
      </c>
      <c r="P40" s="124">
        <f t="shared" si="0"/>
        <v>379272.25</v>
      </c>
      <c r="Q40" s="66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4"/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4"/>
    </row>
    <row r="41" spans="1:76" s="72" customFormat="1" ht="63" x14ac:dyDescent="0.25">
      <c r="A41" s="210" t="s">
        <v>811</v>
      </c>
      <c r="B41" s="73" t="s">
        <v>734</v>
      </c>
      <c r="C41" s="73" t="s">
        <v>812</v>
      </c>
      <c r="D41" s="74" t="s">
        <v>813</v>
      </c>
      <c r="E41" s="74" t="s">
        <v>814</v>
      </c>
      <c r="F41" s="75">
        <v>57880</v>
      </c>
      <c r="G41" s="76">
        <v>27496</v>
      </c>
      <c r="H41" s="75">
        <v>4646.78</v>
      </c>
      <c r="I41" s="75">
        <v>4645.7700000000004</v>
      </c>
      <c r="J41" s="75">
        <v>4554.5200000000004</v>
      </c>
      <c r="K41" s="75">
        <v>4423.75</v>
      </c>
      <c r="L41" s="75">
        <v>4294.74</v>
      </c>
      <c r="M41" s="75">
        <v>4165.9399999999996</v>
      </c>
      <c r="N41" s="75">
        <v>4037.5699999999997</v>
      </c>
      <c r="O41" s="75">
        <v>7.0699999999999994</v>
      </c>
      <c r="P41" s="124">
        <f t="shared" si="0"/>
        <v>30776.139999999996</v>
      </c>
      <c r="Q41" s="66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</row>
    <row r="42" spans="1:76" s="72" customFormat="1" ht="63" x14ac:dyDescent="0.25">
      <c r="A42" s="210" t="s">
        <v>815</v>
      </c>
      <c r="B42" s="73" t="s">
        <v>734</v>
      </c>
      <c r="C42" s="73" t="s">
        <v>816</v>
      </c>
      <c r="D42" s="74" t="s">
        <v>817</v>
      </c>
      <c r="E42" s="74" t="s">
        <v>818</v>
      </c>
      <c r="F42" s="75">
        <v>1107755</v>
      </c>
      <c r="G42" s="76">
        <v>667977.97</v>
      </c>
      <c r="H42" s="75">
        <v>73408.06</v>
      </c>
      <c r="I42" s="75">
        <v>74464.509999999995</v>
      </c>
      <c r="J42" s="75">
        <v>73711.38</v>
      </c>
      <c r="K42" s="75">
        <v>71833.17</v>
      </c>
      <c r="L42" s="75">
        <v>70005.049999999988</v>
      </c>
      <c r="M42" s="75">
        <v>68179.41</v>
      </c>
      <c r="N42" s="75">
        <v>66385.100000000006</v>
      </c>
      <c r="O42" s="75">
        <v>304405.11000000004</v>
      </c>
      <c r="P42" s="124">
        <f t="shared" si="0"/>
        <v>802391.79</v>
      </c>
      <c r="Q42" s="66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</row>
    <row r="43" spans="1:76" s="72" customFormat="1" ht="47.25" x14ac:dyDescent="0.25">
      <c r="A43" s="210" t="s">
        <v>819</v>
      </c>
      <c r="B43" s="73" t="s">
        <v>734</v>
      </c>
      <c r="C43" s="73" t="s">
        <v>1105</v>
      </c>
      <c r="D43" s="74" t="s">
        <v>820</v>
      </c>
      <c r="E43" s="74" t="s">
        <v>821</v>
      </c>
      <c r="F43" s="75">
        <v>1744521</v>
      </c>
      <c r="G43" s="76">
        <v>1099020.55</v>
      </c>
      <c r="H43" s="75">
        <v>118801.34</v>
      </c>
      <c r="I43" s="75">
        <v>119241.88</v>
      </c>
      <c r="J43" s="75">
        <v>119535.78</v>
      </c>
      <c r="K43" s="75">
        <v>116506.78000000001</v>
      </c>
      <c r="L43" s="75">
        <v>113560.54</v>
      </c>
      <c r="M43" s="75">
        <v>110618.29</v>
      </c>
      <c r="N43" s="75">
        <v>107728.51000000001</v>
      </c>
      <c r="O43" s="75">
        <v>517062.9499999999</v>
      </c>
      <c r="P43" s="124">
        <f t="shared" si="0"/>
        <v>1323056.07</v>
      </c>
      <c r="Q43" s="66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</row>
    <row r="44" spans="1:76" s="72" customFormat="1" ht="47.25" x14ac:dyDescent="0.25">
      <c r="A44" s="210" t="s">
        <v>822</v>
      </c>
      <c r="B44" s="73" t="s">
        <v>734</v>
      </c>
      <c r="C44" s="73" t="s">
        <v>1106</v>
      </c>
      <c r="D44" s="74" t="s">
        <v>820</v>
      </c>
      <c r="E44" s="74" t="s">
        <v>821</v>
      </c>
      <c r="F44" s="75">
        <v>632479</v>
      </c>
      <c r="G44" s="76">
        <v>201586</v>
      </c>
      <c r="H44" s="75">
        <v>23002.09</v>
      </c>
      <c r="I44" s="75">
        <v>22982.51</v>
      </c>
      <c r="J44" s="75">
        <v>22938.86</v>
      </c>
      <c r="K44" s="75">
        <v>22280.32</v>
      </c>
      <c r="L44" s="75">
        <v>21639.84</v>
      </c>
      <c r="M44" s="75">
        <v>21000.190000000002</v>
      </c>
      <c r="N44" s="75">
        <v>20371.919999999998</v>
      </c>
      <c r="O44" s="75">
        <v>96406.329999999987</v>
      </c>
      <c r="P44" s="124">
        <f t="shared" si="0"/>
        <v>250622.05999999997</v>
      </c>
      <c r="Q44" s="66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</row>
    <row r="45" spans="1:76" s="72" customFormat="1" ht="63" x14ac:dyDescent="0.25">
      <c r="A45" s="210" t="s">
        <v>823</v>
      </c>
      <c r="B45" s="69" t="s">
        <v>734</v>
      </c>
      <c r="C45" s="69" t="s">
        <v>1107</v>
      </c>
      <c r="D45" s="68" t="s">
        <v>824</v>
      </c>
      <c r="E45" s="68" t="s">
        <v>825</v>
      </c>
      <c r="F45" s="70">
        <v>296240</v>
      </c>
      <c r="G45" s="71">
        <v>173751.06</v>
      </c>
      <c r="H45" s="70">
        <v>18464.96</v>
      </c>
      <c r="I45" s="70">
        <v>18796.97</v>
      </c>
      <c r="J45" s="70">
        <v>18638.260000000002</v>
      </c>
      <c r="K45" s="70">
        <v>18168.509999999998</v>
      </c>
      <c r="L45" s="70">
        <v>17711.900000000001</v>
      </c>
      <c r="M45" s="70">
        <v>17255.96</v>
      </c>
      <c r="N45" s="70">
        <v>16808.400000000001</v>
      </c>
      <c r="O45" s="70">
        <v>84203.51</v>
      </c>
      <c r="P45" s="123">
        <f t="shared" si="0"/>
        <v>210048.46999999997</v>
      </c>
      <c r="Q45" s="66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</row>
    <row r="46" spans="1:76" s="72" customFormat="1" ht="78.75" x14ac:dyDescent="0.25">
      <c r="A46" s="210" t="s">
        <v>826</v>
      </c>
      <c r="B46" s="69" t="s">
        <v>734</v>
      </c>
      <c r="C46" s="69" t="s">
        <v>1108</v>
      </c>
      <c r="D46" s="68" t="s">
        <v>827</v>
      </c>
      <c r="E46" s="68" t="s">
        <v>828</v>
      </c>
      <c r="F46" s="70">
        <v>203206</v>
      </c>
      <c r="G46" s="71">
        <v>60423</v>
      </c>
      <c r="H46" s="70">
        <v>60953.82</v>
      </c>
      <c r="I46" s="70">
        <v>0</v>
      </c>
      <c r="J46" s="70">
        <v>0</v>
      </c>
      <c r="K46" s="70">
        <v>0</v>
      </c>
      <c r="L46" s="70">
        <v>0</v>
      </c>
      <c r="M46" s="70">
        <v>0</v>
      </c>
      <c r="N46" s="70">
        <v>0</v>
      </c>
      <c r="O46" s="70">
        <v>0</v>
      </c>
      <c r="P46" s="123">
        <f t="shared" si="0"/>
        <v>60953.82</v>
      </c>
      <c r="Q46" s="66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</row>
    <row r="47" spans="1:76" s="72" customFormat="1" ht="47.25" x14ac:dyDescent="0.25">
      <c r="A47" s="210" t="s">
        <v>829</v>
      </c>
      <c r="B47" s="69" t="s">
        <v>734</v>
      </c>
      <c r="C47" s="69" t="s">
        <v>1109</v>
      </c>
      <c r="D47" s="68" t="s">
        <v>830</v>
      </c>
      <c r="E47" s="68" t="s">
        <v>831</v>
      </c>
      <c r="F47" s="70">
        <v>75000</v>
      </c>
      <c r="G47" s="71">
        <v>31500</v>
      </c>
      <c r="H47" s="70">
        <v>2915.37</v>
      </c>
      <c r="I47" s="70">
        <v>3043.49</v>
      </c>
      <c r="J47" s="70">
        <v>2988.2000000000003</v>
      </c>
      <c r="K47" s="70">
        <v>2916.74</v>
      </c>
      <c r="L47" s="70">
        <v>2847.7799999999997</v>
      </c>
      <c r="M47" s="70">
        <v>2778.92</v>
      </c>
      <c r="N47" s="70">
        <v>2711.8</v>
      </c>
      <c r="O47" s="70">
        <v>19201.689999999991</v>
      </c>
      <c r="P47" s="123">
        <f t="shared" si="0"/>
        <v>39403.989999999991</v>
      </c>
      <c r="Q47" s="66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</row>
    <row r="48" spans="1:76" s="72" customFormat="1" ht="47.25" x14ac:dyDescent="0.25">
      <c r="A48" s="210" t="s">
        <v>832</v>
      </c>
      <c r="B48" s="69" t="s">
        <v>734</v>
      </c>
      <c r="C48" s="69" t="s">
        <v>1110</v>
      </c>
      <c r="D48" s="68" t="s">
        <v>830</v>
      </c>
      <c r="E48" s="68" t="s">
        <v>831</v>
      </c>
      <c r="F48" s="70">
        <v>65000</v>
      </c>
      <c r="G48" s="71">
        <v>35160</v>
      </c>
      <c r="H48" s="70">
        <v>3241.8</v>
      </c>
      <c r="I48" s="70">
        <v>3397.89</v>
      </c>
      <c r="J48" s="70">
        <v>3335.3500000000004</v>
      </c>
      <c r="K48" s="70">
        <v>3255.63</v>
      </c>
      <c r="L48" s="70">
        <v>3178.68</v>
      </c>
      <c r="M48" s="70">
        <v>3101.81</v>
      </c>
      <c r="N48" s="70">
        <v>3026.8900000000003</v>
      </c>
      <c r="O48" s="70">
        <v>21432.770000000004</v>
      </c>
      <c r="P48" s="123">
        <f t="shared" si="0"/>
        <v>43970.820000000007</v>
      </c>
      <c r="Q48" s="66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</row>
    <row r="49" spans="1:76" s="72" customFormat="1" ht="110.25" x14ac:dyDescent="0.25">
      <c r="A49" s="210" t="s">
        <v>833</v>
      </c>
      <c r="B49" s="69" t="s">
        <v>734</v>
      </c>
      <c r="C49" s="69" t="s">
        <v>1111</v>
      </c>
      <c r="D49" s="68" t="s">
        <v>834</v>
      </c>
      <c r="E49" s="68" t="s">
        <v>828</v>
      </c>
      <c r="F49" s="70">
        <v>280300</v>
      </c>
      <c r="G49" s="71">
        <v>83336</v>
      </c>
      <c r="H49" s="70">
        <v>84068.11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123">
        <f t="shared" si="0"/>
        <v>84068.11</v>
      </c>
      <c r="Q49" s="66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</row>
    <row r="50" spans="1:76" s="72" customFormat="1" ht="31.5" x14ac:dyDescent="0.25">
      <c r="A50" s="210" t="s">
        <v>835</v>
      </c>
      <c r="B50" s="73" t="s">
        <v>734</v>
      </c>
      <c r="C50" s="73" t="s">
        <v>1112</v>
      </c>
      <c r="D50" s="74" t="s">
        <v>836</v>
      </c>
      <c r="E50" s="74" t="s">
        <v>837</v>
      </c>
      <c r="F50" s="75">
        <v>5861100</v>
      </c>
      <c r="G50" s="76">
        <v>1658486.08</v>
      </c>
      <c r="H50" s="75">
        <v>564942.25</v>
      </c>
      <c r="I50" s="75">
        <v>419336.06</v>
      </c>
      <c r="J50" s="75">
        <v>305004.25</v>
      </c>
      <c r="K50" s="75">
        <v>166806.06</v>
      </c>
      <c r="L50" s="75">
        <v>138781.91999999998</v>
      </c>
      <c r="M50" s="75">
        <v>129087.64</v>
      </c>
      <c r="N50" s="75">
        <v>59179.19</v>
      </c>
      <c r="O50" s="75">
        <v>7134.4</v>
      </c>
      <c r="P50" s="124">
        <f t="shared" si="0"/>
        <v>1790271.7699999998</v>
      </c>
      <c r="Q50" s="66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</row>
    <row r="51" spans="1:76" s="72" customFormat="1" ht="63" x14ac:dyDescent="0.25">
      <c r="A51" s="210" t="s">
        <v>838</v>
      </c>
      <c r="B51" s="69" t="s">
        <v>734</v>
      </c>
      <c r="C51" s="69" t="s">
        <v>1113</v>
      </c>
      <c r="D51" s="68" t="s">
        <v>839</v>
      </c>
      <c r="E51" s="68" t="s">
        <v>840</v>
      </c>
      <c r="F51" s="70">
        <v>404819</v>
      </c>
      <c r="G51" s="71">
        <v>123339.6</v>
      </c>
      <c r="H51" s="70">
        <v>124426.65000000001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123">
        <f t="shared" si="0"/>
        <v>124426.65000000001</v>
      </c>
      <c r="Q51" s="66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</row>
    <row r="52" spans="1:76" s="72" customFormat="1" ht="47.25" x14ac:dyDescent="0.25">
      <c r="A52" s="210" t="s">
        <v>841</v>
      </c>
      <c r="B52" s="69" t="s">
        <v>734</v>
      </c>
      <c r="C52" s="69" t="s">
        <v>1114</v>
      </c>
      <c r="D52" s="68" t="s">
        <v>842</v>
      </c>
      <c r="E52" s="68" t="s">
        <v>843</v>
      </c>
      <c r="F52" s="70">
        <v>56260</v>
      </c>
      <c r="G52" s="71">
        <v>44954</v>
      </c>
      <c r="H52" s="70">
        <v>3122.31</v>
      </c>
      <c r="I52" s="70">
        <v>3377.39</v>
      </c>
      <c r="J52" s="70">
        <v>3316.01</v>
      </c>
      <c r="K52" s="70">
        <v>3247.45</v>
      </c>
      <c r="L52" s="70">
        <v>3182.54</v>
      </c>
      <c r="M52" s="70">
        <v>3117.7400000000002</v>
      </c>
      <c r="N52" s="70">
        <v>3055.96</v>
      </c>
      <c r="O52" s="70">
        <v>39529.339999999989</v>
      </c>
      <c r="P52" s="123">
        <f t="shared" si="0"/>
        <v>61948.739999999991</v>
      </c>
      <c r="Q52" s="66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</row>
    <row r="53" spans="1:76" s="72" customFormat="1" ht="94.5" x14ac:dyDescent="0.25">
      <c r="A53" s="210" t="s">
        <v>844</v>
      </c>
      <c r="B53" s="77" t="s">
        <v>734</v>
      </c>
      <c r="C53" s="77" t="s">
        <v>1115</v>
      </c>
      <c r="D53" s="78" t="s">
        <v>845</v>
      </c>
      <c r="E53" s="78" t="s">
        <v>846</v>
      </c>
      <c r="F53" s="79">
        <v>789200</v>
      </c>
      <c r="G53" s="80">
        <v>238762.81</v>
      </c>
      <c r="H53" s="79">
        <v>92573.119999999995</v>
      </c>
      <c r="I53" s="79">
        <v>91378.069999999992</v>
      </c>
      <c r="J53" s="79">
        <v>66803.55</v>
      </c>
      <c r="K53" s="79">
        <v>0</v>
      </c>
      <c r="L53" s="79">
        <v>0</v>
      </c>
      <c r="M53" s="79">
        <v>0</v>
      </c>
      <c r="N53" s="79">
        <v>0</v>
      </c>
      <c r="O53" s="79">
        <v>0</v>
      </c>
      <c r="P53" s="125">
        <f t="shared" si="0"/>
        <v>250754.74</v>
      </c>
      <c r="Q53" s="66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</row>
    <row r="54" spans="1:76" s="72" customFormat="1" ht="47.25" x14ac:dyDescent="0.25">
      <c r="A54" s="210" t="s">
        <v>847</v>
      </c>
      <c r="B54" s="73" t="s">
        <v>734</v>
      </c>
      <c r="C54" s="73" t="s">
        <v>1116</v>
      </c>
      <c r="D54" s="74" t="s">
        <v>848</v>
      </c>
      <c r="E54" s="74" t="s">
        <v>849</v>
      </c>
      <c r="F54" s="75">
        <v>152450</v>
      </c>
      <c r="G54" s="76">
        <v>48144</v>
      </c>
      <c r="H54" s="75">
        <v>17229.849999999999</v>
      </c>
      <c r="I54" s="75">
        <v>16979.760000000002</v>
      </c>
      <c r="J54" s="75">
        <v>16493.78</v>
      </c>
      <c r="K54" s="75">
        <v>18.05</v>
      </c>
      <c r="L54" s="75">
        <v>0</v>
      </c>
      <c r="M54" s="75">
        <v>0</v>
      </c>
      <c r="N54" s="75">
        <v>0</v>
      </c>
      <c r="O54" s="75">
        <v>0</v>
      </c>
      <c r="P54" s="124">
        <f t="shared" si="0"/>
        <v>50721.440000000002</v>
      </c>
      <c r="Q54" s="66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</row>
    <row r="55" spans="1:76" s="72" customFormat="1" ht="94.5" x14ac:dyDescent="0.25">
      <c r="A55" s="210" t="s">
        <v>850</v>
      </c>
      <c r="B55" s="73" t="s">
        <v>734</v>
      </c>
      <c r="C55" s="73" t="s">
        <v>1117</v>
      </c>
      <c r="D55" s="74" t="s">
        <v>851</v>
      </c>
      <c r="E55" s="74" t="s">
        <v>852</v>
      </c>
      <c r="F55" s="75">
        <v>1104130</v>
      </c>
      <c r="G55" s="76">
        <v>557434.99</v>
      </c>
      <c r="H55" s="75">
        <v>44877.39</v>
      </c>
      <c r="I55" s="75">
        <v>47040.08</v>
      </c>
      <c r="J55" s="75">
        <v>46735.009999999995</v>
      </c>
      <c r="K55" s="75">
        <v>45687.15</v>
      </c>
      <c r="L55" s="75">
        <v>44683.979999999996</v>
      </c>
      <c r="M55" s="75">
        <v>43682.15</v>
      </c>
      <c r="N55" s="75">
        <v>42714.68</v>
      </c>
      <c r="O55" s="75">
        <v>411034.66</v>
      </c>
      <c r="P55" s="124">
        <f t="shared" si="0"/>
        <v>726455.1</v>
      </c>
      <c r="Q55" s="66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</row>
    <row r="56" spans="1:76" s="72" customFormat="1" ht="94.5" x14ac:dyDescent="0.25">
      <c r="A56" s="210" t="s">
        <v>853</v>
      </c>
      <c r="B56" s="69" t="s">
        <v>734</v>
      </c>
      <c r="C56" s="69" t="s">
        <v>1118</v>
      </c>
      <c r="D56" s="68" t="s">
        <v>854</v>
      </c>
      <c r="E56" s="68" t="s">
        <v>855</v>
      </c>
      <c r="F56" s="70">
        <v>13834742</v>
      </c>
      <c r="G56" s="71">
        <v>11317783.92</v>
      </c>
      <c r="H56" s="70">
        <v>919735.71000000008</v>
      </c>
      <c r="I56" s="70">
        <v>935315.87000000011</v>
      </c>
      <c r="J56" s="70">
        <v>948811.11</v>
      </c>
      <c r="K56" s="70">
        <v>927538.57000000007</v>
      </c>
      <c r="L56" s="70">
        <v>907172.7300000001</v>
      </c>
      <c r="M56" s="70">
        <v>886834.77999999991</v>
      </c>
      <c r="N56" s="70">
        <v>867194.33</v>
      </c>
      <c r="O56" s="70">
        <v>8345796.5000000009</v>
      </c>
      <c r="P56" s="123">
        <f t="shared" si="0"/>
        <v>14738399.600000001</v>
      </c>
      <c r="Q56" s="66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</row>
    <row r="57" spans="1:76" s="72" customFormat="1" ht="78.75" x14ac:dyDescent="0.25">
      <c r="A57" s="210" t="s">
        <v>856</v>
      </c>
      <c r="B57" s="73" t="s">
        <v>734</v>
      </c>
      <c r="C57" s="73" t="s">
        <v>1119</v>
      </c>
      <c r="D57" s="74" t="s">
        <v>857</v>
      </c>
      <c r="E57" s="74" t="s">
        <v>858</v>
      </c>
      <c r="F57" s="75">
        <v>753370</v>
      </c>
      <c r="G57" s="76">
        <v>342144.14</v>
      </c>
      <c r="H57" s="75">
        <v>27887.309999999998</v>
      </c>
      <c r="I57" s="75">
        <v>28729.65</v>
      </c>
      <c r="J57" s="75">
        <v>28449.329999999998</v>
      </c>
      <c r="K57" s="75">
        <v>27814.48</v>
      </c>
      <c r="L57" s="75">
        <v>27207.079999999998</v>
      </c>
      <c r="M57" s="75">
        <v>26600.5</v>
      </c>
      <c r="N57" s="75">
        <v>26015.13</v>
      </c>
      <c r="O57" s="75">
        <v>255260.81</v>
      </c>
      <c r="P57" s="124">
        <f t="shared" si="0"/>
        <v>447964.29</v>
      </c>
      <c r="Q57" s="66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</row>
    <row r="58" spans="1:76" s="72" customFormat="1" ht="78.75" x14ac:dyDescent="0.25">
      <c r="A58" s="210" t="s">
        <v>859</v>
      </c>
      <c r="B58" s="73" t="s">
        <v>734</v>
      </c>
      <c r="C58" s="73" t="s">
        <v>1120</v>
      </c>
      <c r="D58" s="74" t="s">
        <v>857</v>
      </c>
      <c r="E58" s="74" t="s">
        <v>860</v>
      </c>
      <c r="F58" s="75">
        <v>1159942</v>
      </c>
      <c r="G58" s="76">
        <v>706736.45</v>
      </c>
      <c r="H58" s="75">
        <v>102327.97</v>
      </c>
      <c r="I58" s="75">
        <v>102623.61</v>
      </c>
      <c r="J58" s="75">
        <v>100516.31999999999</v>
      </c>
      <c r="K58" s="75">
        <v>97737.14</v>
      </c>
      <c r="L58" s="75">
        <v>95006.56</v>
      </c>
      <c r="M58" s="75">
        <v>92279.73000000001</v>
      </c>
      <c r="N58" s="75">
        <v>89573.46</v>
      </c>
      <c r="O58" s="75">
        <v>129212.26000000001</v>
      </c>
      <c r="P58" s="124">
        <f t="shared" si="0"/>
        <v>809277.05</v>
      </c>
      <c r="Q58" s="66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  <c r="BI58" s="64"/>
      <c r="BJ58" s="64"/>
      <c r="BK58" s="64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4"/>
      <c r="BW58" s="64"/>
      <c r="BX58" s="64"/>
    </row>
    <row r="59" spans="1:76" s="72" customFormat="1" ht="31.5" x14ac:dyDescent="0.25">
      <c r="A59" s="210" t="s">
        <v>861</v>
      </c>
      <c r="B59" s="73" t="s">
        <v>734</v>
      </c>
      <c r="C59" s="73" t="s">
        <v>1121</v>
      </c>
      <c r="D59" s="74" t="s">
        <v>857</v>
      </c>
      <c r="E59" s="74" t="s">
        <v>860</v>
      </c>
      <c r="F59" s="75">
        <v>729740</v>
      </c>
      <c r="G59" s="76">
        <v>441615.04</v>
      </c>
      <c r="H59" s="75">
        <v>63940.909999999996</v>
      </c>
      <c r="I59" s="75">
        <v>64125.67</v>
      </c>
      <c r="J59" s="75">
        <v>62808.880000000005</v>
      </c>
      <c r="K59" s="75">
        <v>61072.27</v>
      </c>
      <c r="L59" s="75">
        <v>59366.03</v>
      </c>
      <c r="M59" s="75">
        <v>57662.15</v>
      </c>
      <c r="N59" s="75">
        <v>55971.13</v>
      </c>
      <c r="O59" s="75">
        <v>80742.420000000013</v>
      </c>
      <c r="P59" s="124">
        <f t="shared" si="0"/>
        <v>505689.46000000008</v>
      </c>
      <c r="Q59" s="66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  <c r="BI59" s="64"/>
      <c r="BJ59" s="64"/>
      <c r="BK59" s="64"/>
      <c r="BL59" s="64"/>
      <c r="BM59" s="64"/>
      <c r="BN59" s="64"/>
      <c r="BO59" s="64"/>
      <c r="BP59" s="64"/>
      <c r="BQ59" s="64"/>
      <c r="BR59" s="64"/>
      <c r="BS59" s="64"/>
      <c r="BT59" s="64"/>
      <c r="BU59" s="64"/>
      <c r="BV59" s="64"/>
      <c r="BW59" s="64"/>
      <c r="BX59" s="64"/>
    </row>
    <row r="60" spans="1:76" s="72" customFormat="1" ht="31.5" x14ac:dyDescent="0.25">
      <c r="A60" s="210" t="s">
        <v>862</v>
      </c>
      <c r="B60" s="69" t="s">
        <v>734</v>
      </c>
      <c r="C60" s="69" t="s">
        <v>1122</v>
      </c>
      <c r="D60" s="68" t="s">
        <v>863</v>
      </c>
      <c r="E60" s="68" t="s">
        <v>864</v>
      </c>
      <c r="F60" s="70">
        <v>3783184</v>
      </c>
      <c r="G60" s="71">
        <v>2384293.9900000002</v>
      </c>
      <c r="H60" s="70">
        <v>285658.82</v>
      </c>
      <c r="I60" s="70">
        <v>285712.45</v>
      </c>
      <c r="J60" s="70">
        <v>264318.49</v>
      </c>
      <c r="K60" s="70">
        <v>253565.68000000002</v>
      </c>
      <c r="L60" s="70">
        <v>243254.18</v>
      </c>
      <c r="M60" s="70">
        <v>236899.19000000003</v>
      </c>
      <c r="N60" s="70">
        <v>230659.56000000003</v>
      </c>
      <c r="O60" s="70">
        <v>1053432.7600000002</v>
      </c>
      <c r="P60" s="123">
        <f t="shared" si="0"/>
        <v>2853501.13</v>
      </c>
      <c r="Q60" s="66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</row>
    <row r="61" spans="1:76" s="72" customFormat="1" ht="78.75" x14ac:dyDescent="0.25">
      <c r="A61" s="210" t="s">
        <v>865</v>
      </c>
      <c r="B61" s="69" t="s">
        <v>734</v>
      </c>
      <c r="C61" s="69" t="s">
        <v>1123</v>
      </c>
      <c r="D61" s="68" t="s">
        <v>866</v>
      </c>
      <c r="E61" s="68" t="s">
        <v>867</v>
      </c>
      <c r="F61" s="70">
        <v>380259</v>
      </c>
      <c r="G61" s="71">
        <v>249661.21</v>
      </c>
      <c r="H61" s="70">
        <v>34107.71</v>
      </c>
      <c r="I61" s="70">
        <v>34684.94</v>
      </c>
      <c r="J61" s="70">
        <v>33995.18</v>
      </c>
      <c r="K61" s="70">
        <v>33066.6</v>
      </c>
      <c r="L61" s="70">
        <v>32155.5</v>
      </c>
      <c r="M61" s="70">
        <v>31245.63</v>
      </c>
      <c r="N61" s="70">
        <v>30343.91</v>
      </c>
      <c r="O61" s="70">
        <v>57910.87</v>
      </c>
      <c r="P61" s="123">
        <f t="shared" si="0"/>
        <v>287510.34000000003</v>
      </c>
      <c r="Q61" s="66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</row>
    <row r="62" spans="1:76" s="72" customFormat="1" ht="47.25" x14ac:dyDescent="0.25">
      <c r="A62" s="210" t="s">
        <v>868</v>
      </c>
      <c r="B62" s="69" t="s">
        <v>734</v>
      </c>
      <c r="C62" s="69" t="s">
        <v>1124</v>
      </c>
      <c r="D62" s="68" t="s">
        <v>869</v>
      </c>
      <c r="E62" s="68" t="s">
        <v>852</v>
      </c>
      <c r="F62" s="70">
        <v>2075170</v>
      </c>
      <c r="G62" s="71">
        <v>1627934.36</v>
      </c>
      <c r="H62" s="70">
        <v>127396.82</v>
      </c>
      <c r="I62" s="70">
        <v>133812.51999999999</v>
      </c>
      <c r="J62" s="70">
        <v>133207.13</v>
      </c>
      <c r="K62" s="70">
        <v>130262.22999999998</v>
      </c>
      <c r="L62" s="70">
        <v>127448.40000000001</v>
      </c>
      <c r="M62" s="70">
        <v>124638.39</v>
      </c>
      <c r="N62" s="70">
        <v>121930.54000000001</v>
      </c>
      <c r="O62" s="70">
        <v>1242562.2500000005</v>
      </c>
      <c r="P62" s="123">
        <f t="shared" si="0"/>
        <v>2141258.2800000003</v>
      </c>
      <c r="Q62" s="66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</row>
    <row r="63" spans="1:76" s="72" customFormat="1" ht="63" x14ac:dyDescent="0.25">
      <c r="A63" s="210" t="s">
        <v>870</v>
      </c>
      <c r="B63" s="73" t="s">
        <v>734</v>
      </c>
      <c r="C63" s="73" t="s">
        <v>1125</v>
      </c>
      <c r="D63" s="74" t="s">
        <v>871</v>
      </c>
      <c r="E63" s="74" t="s">
        <v>872</v>
      </c>
      <c r="F63" s="75">
        <v>302670</v>
      </c>
      <c r="G63" s="76">
        <v>26270</v>
      </c>
      <c r="H63" s="75">
        <v>3725.36</v>
      </c>
      <c r="I63" s="75">
        <v>3701.21</v>
      </c>
      <c r="J63" s="75">
        <v>3604.16</v>
      </c>
      <c r="K63" s="75">
        <v>3494.61</v>
      </c>
      <c r="L63" s="75">
        <v>3387.17</v>
      </c>
      <c r="M63" s="75">
        <v>3279.88</v>
      </c>
      <c r="N63" s="75">
        <v>3173.61</v>
      </c>
      <c r="O63" s="75">
        <v>6750.7999999999993</v>
      </c>
      <c r="P63" s="124">
        <f t="shared" si="0"/>
        <v>31116.800000000003</v>
      </c>
      <c r="Q63" s="66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</row>
    <row r="64" spans="1:76" s="72" customFormat="1" ht="63" x14ac:dyDescent="0.25">
      <c r="A64" s="210" t="s">
        <v>873</v>
      </c>
      <c r="B64" s="73" t="s">
        <v>734</v>
      </c>
      <c r="C64" s="73" t="s">
        <v>1126</v>
      </c>
      <c r="D64" s="74" t="s">
        <v>871</v>
      </c>
      <c r="E64" s="74" t="s">
        <v>872</v>
      </c>
      <c r="F64" s="75">
        <v>489990</v>
      </c>
      <c r="G64" s="76">
        <v>43919</v>
      </c>
      <c r="H64" s="75">
        <v>6228.15</v>
      </c>
      <c r="I64" s="75">
        <v>6187.83</v>
      </c>
      <c r="J64" s="75">
        <v>6025.55</v>
      </c>
      <c r="K64" s="75">
        <v>5842.39</v>
      </c>
      <c r="L64" s="75">
        <v>5662.7699999999995</v>
      </c>
      <c r="M64" s="75">
        <v>5483.41</v>
      </c>
      <c r="N64" s="75">
        <v>5305.76</v>
      </c>
      <c r="O64" s="75">
        <v>11286.18</v>
      </c>
      <c r="P64" s="124">
        <f t="shared" si="0"/>
        <v>52022.04</v>
      </c>
      <c r="Q64" s="66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</row>
    <row r="65" spans="1:76" s="72" customFormat="1" ht="47.25" x14ac:dyDescent="0.25">
      <c r="A65" s="210" t="s">
        <v>874</v>
      </c>
      <c r="B65" s="69" t="s">
        <v>734</v>
      </c>
      <c r="C65" s="69" t="s">
        <v>1127</v>
      </c>
      <c r="D65" s="68" t="s">
        <v>875</v>
      </c>
      <c r="E65" s="68" t="s">
        <v>876</v>
      </c>
      <c r="F65" s="70">
        <v>46789</v>
      </c>
      <c r="G65" s="71">
        <v>27438</v>
      </c>
      <c r="H65" s="70">
        <v>7355.2199999999993</v>
      </c>
      <c r="I65" s="70">
        <v>7231.9100000000008</v>
      </c>
      <c r="J65" s="70">
        <v>6993.1500000000005</v>
      </c>
      <c r="K65" s="70">
        <v>6735.71</v>
      </c>
      <c r="L65" s="70">
        <v>1657.8100000000002</v>
      </c>
      <c r="M65" s="70">
        <v>0</v>
      </c>
      <c r="N65" s="70">
        <v>0</v>
      </c>
      <c r="O65" s="70">
        <v>0</v>
      </c>
      <c r="P65" s="123">
        <f t="shared" si="0"/>
        <v>29973.800000000003</v>
      </c>
      <c r="Q65" s="66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</row>
    <row r="66" spans="1:76" s="72" customFormat="1" ht="31.5" x14ac:dyDescent="0.25">
      <c r="A66" s="210" t="s">
        <v>877</v>
      </c>
      <c r="B66" s="69" t="s">
        <v>734</v>
      </c>
      <c r="C66" s="69" t="s">
        <v>1128</v>
      </c>
      <c r="D66" s="68" t="s">
        <v>878</v>
      </c>
      <c r="E66" s="68" t="s">
        <v>879</v>
      </c>
      <c r="F66" s="70">
        <v>657700</v>
      </c>
      <c r="G66" s="71">
        <v>526685.25</v>
      </c>
      <c r="H66" s="70">
        <v>69239.44</v>
      </c>
      <c r="I66" s="70">
        <v>71201.540000000008</v>
      </c>
      <c r="J66" s="70">
        <v>69475.210000000006</v>
      </c>
      <c r="K66" s="70">
        <v>67402.31</v>
      </c>
      <c r="L66" s="70">
        <v>65372.55</v>
      </c>
      <c r="M66" s="70">
        <v>63345.53</v>
      </c>
      <c r="N66" s="70">
        <v>61340.770000000004</v>
      </c>
      <c r="O66" s="70">
        <v>158160.67999999996</v>
      </c>
      <c r="P66" s="123">
        <f t="shared" si="0"/>
        <v>625538.02999999991</v>
      </c>
      <c r="Q66" s="66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</row>
    <row r="67" spans="1:76" s="72" customFormat="1" ht="63" x14ac:dyDescent="0.25">
      <c r="A67" s="210" t="s">
        <v>880</v>
      </c>
      <c r="B67" s="69" t="s">
        <v>734</v>
      </c>
      <c r="C67" s="69" t="s">
        <v>1129</v>
      </c>
      <c r="D67" s="68" t="s">
        <v>878</v>
      </c>
      <c r="E67" s="68" t="s">
        <v>879</v>
      </c>
      <c r="F67" s="70">
        <v>343744</v>
      </c>
      <c r="G67" s="71">
        <v>254817.84</v>
      </c>
      <c r="H67" s="70">
        <v>33499.39</v>
      </c>
      <c r="I67" s="70">
        <v>34448.660000000003</v>
      </c>
      <c r="J67" s="70">
        <v>33613.42</v>
      </c>
      <c r="K67" s="70">
        <v>32610.51</v>
      </c>
      <c r="L67" s="70">
        <v>31628.47</v>
      </c>
      <c r="M67" s="70">
        <v>30647.75</v>
      </c>
      <c r="N67" s="70">
        <v>29677.8</v>
      </c>
      <c r="O67" s="70">
        <v>76517.62999999999</v>
      </c>
      <c r="P67" s="123">
        <f t="shared" si="0"/>
        <v>302643.63</v>
      </c>
      <c r="Q67" s="66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  <c r="BI67" s="64"/>
      <c r="BJ67" s="64"/>
      <c r="BK67" s="64"/>
      <c r="BL67" s="64"/>
      <c r="BM67" s="64"/>
      <c r="BN67" s="64"/>
      <c r="BO67" s="64"/>
      <c r="BP67" s="64"/>
      <c r="BQ67" s="64"/>
      <c r="BR67" s="64"/>
      <c r="BS67" s="64"/>
      <c r="BT67" s="64"/>
      <c r="BU67" s="64"/>
      <c r="BV67" s="64"/>
      <c r="BW67" s="64"/>
      <c r="BX67" s="64"/>
    </row>
    <row r="68" spans="1:76" s="72" customFormat="1" ht="63" x14ac:dyDescent="0.25">
      <c r="A68" s="210" t="s">
        <v>881</v>
      </c>
      <c r="B68" s="69" t="s">
        <v>734</v>
      </c>
      <c r="C68" s="69" t="s">
        <v>1130</v>
      </c>
      <c r="D68" s="68" t="s">
        <v>882</v>
      </c>
      <c r="E68" s="68" t="s">
        <v>883</v>
      </c>
      <c r="F68" s="75">
        <v>563348</v>
      </c>
      <c r="G68" s="71">
        <v>343124.31</v>
      </c>
      <c r="H68" s="70">
        <v>33007.050000000003</v>
      </c>
      <c r="I68" s="70">
        <v>34841.540000000008</v>
      </c>
      <c r="J68" s="70">
        <v>33995.370000000003</v>
      </c>
      <c r="K68" s="70">
        <v>33088.050000000003</v>
      </c>
      <c r="L68" s="70">
        <v>32212.5</v>
      </c>
      <c r="M68" s="70">
        <v>31338.16</v>
      </c>
      <c r="N68" s="70">
        <v>30486.61</v>
      </c>
      <c r="O68" s="70">
        <v>217969.38000000009</v>
      </c>
      <c r="P68" s="123">
        <f t="shared" si="0"/>
        <v>446938.66000000015</v>
      </c>
      <c r="Q68" s="66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  <c r="BI68" s="64"/>
      <c r="BJ68" s="64"/>
      <c r="BK68" s="64"/>
      <c r="BL68" s="64"/>
      <c r="BM68" s="64"/>
      <c r="BN68" s="64"/>
      <c r="BO68" s="64"/>
      <c r="BP68" s="64"/>
      <c r="BQ68" s="64"/>
      <c r="BR68" s="64"/>
      <c r="BS68" s="64"/>
      <c r="BT68" s="64"/>
      <c r="BU68" s="64"/>
      <c r="BV68" s="64"/>
      <c r="BW68" s="64"/>
      <c r="BX68" s="64"/>
    </row>
    <row r="69" spans="1:76" s="72" customFormat="1" ht="31.5" x14ac:dyDescent="0.25">
      <c r="A69" s="210" t="s">
        <v>884</v>
      </c>
      <c r="B69" s="73" t="s">
        <v>734</v>
      </c>
      <c r="C69" s="73" t="s">
        <v>1131</v>
      </c>
      <c r="D69" s="74" t="s">
        <v>885</v>
      </c>
      <c r="E69" s="74" t="s">
        <v>886</v>
      </c>
      <c r="F69" s="75">
        <v>385955</v>
      </c>
      <c r="G69" s="76">
        <v>341312.16</v>
      </c>
      <c r="H69" s="75">
        <v>33132.57</v>
      </c>
      <c r="I69" s="75">
        <v>34875.15</v>
      </c>
      <c r="J69" s="75">
        <v>34072.33</v>
      </c>
      <c r="K69" s="75">
        <v>33176.370000000003</v>
      </c>
      <c r="L69" s="75">
        <v>32310.639999999999</v>
      </c>
      <c r="M69" s="75">
        <v>31446.11</v>
      </c>
      <c r="N69" s="75">
        <v>30602.920000000002</v>
      </c>
      <c r="O69" s="75">
        <v>207700.42</v>
      </c>
      <c r="P69" s="124">
        <f t="shared" si="0"/>
        <v>437316.51</v>
      </c>
      <c r="Q69" s="66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64"/>
    </row>
    <row r="70" spans="1:76" s="72" customFormat="1" ht="47.25" x14ac:dyDescent="0.25">
      <c r="A70" s="210" t="s">
        <v>887</v>
      </c>
      <c r="B70" s="73" t="s">
        <v>734</v>
      </c>
      <c r="C70" s="73" t="s">
        <v>1132</v>
      </c>
      <c r="D70" s="74" t="s">
        <v>888</v>
      </c>
      <c r="E70" s="74" t="s">
        <v>889</v>
      </c>
      <c r="F70" s="75">
        <v>105000</v>
      </c>
      <c r="G70" s="76">
        <v>91320</v>
      </c>
      <c r="H70" s="75">
        <v>8670.0299999999988</v>
      </c>
      <c r="I70" s="75">
        <v>9000.7799999999988</v>
      </c>
      <c r="J70" s="75">
        <v>8904.5</v>
      </c>
      <c r="K70" s="75">
        <v>8678.02</v>
      </c>
      <c r="L70" s="75">
        <v>8459.33</v>
      </c>
      <c r="M70" s="75">
        <v>8240.9399999999987</v>
      </c>
      <c r="N70" s="75">
        <v>8028.0800000000008</v>
      </c>
      <c r="O70" s="75">
        <v>56315.609999999993</v>
      </c>
      <c r="P70" s="124">
        <f t="shared" si="0"/>
        <v>116297.29000000001</v>
      </c>
      <c r="Q70" s="66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4"/>
      <c r="BJ70" s="64"/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4"/>
      <c r="BV70" s="64"/>
      <c r="BW70" s="64"/>
      <c r="BX70" s="64"/>
    </row>
    <row r="71" spans="1:76" s="72" customFormat="1" ht="63" x14ac:dyDescent="0.25">
      <c r="A71" s="210" t="s">
        <v>890</v>
      </c>
      <c r="B71" s="69" t="s">
        <v>734</v>
      </c>
      <c r="C71" s="69" t="s">
        <v>1133</v>
      </c>
      <c r="D71" s="68" t="s">
        <v>891</v>
      </c>
      <c r="E71" s="68" t="s">
        <v>892</v>
      </c>
      <c r="F71" s="70">
        <v>47611</v>
      </c>
      <c r="G71" s="71">
        <v>26027.08</v>
      </c>
      <c r="H71" s="70">
        <v>5318.98</v>
      </c>
      <c r="I71" s="70">
        <v>5299.9</v>
      </c>
      <c r="J71" s="70">
        <v>5160.5599999999995</v>
      </c>
      <c r="K71" s="70">
        <v>4986.6399999999994</v>
      </c>
      <c r="L71" s="70">
        <v>4814.46</v>
      </c>
      <c r="M71" s="70">
        <v>3405.71</v>
      </c>
      <c r="N71" s="70">
        <v>0</v>
      </c>
      <c r="O71" s="70">
        <v>0</v>
      </c>
      <c r="P71" s="123">
        <f t="shared" si="0"/>
        <v>28986.249999999996</v>
      </c>
      <c r="Q71" s="66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64"/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4"/>
    </row>
    <row r="72" spans="1:76" s="72" customFormat="1" ht="94.5" x14ac:dyDescent="0.25">
      <c r="A72" s="210" t="s">
        <v>893</v>
      </c>
      <c r="B72" s="69" t="s">
        <v>734</v>
      </c>
      <c r="C72" s="69" t="s">
        <v>1134</v>
      </c>
      <c r="D72" s="68" t="s">
        <v>891</v>
      </c>
      <c r="E72" s="68" t="s">
        <v>892</v>
      </c>
      <c r="F72" s="70">
        <v>106600</v>
      </c>
      <c r="G72" s="71">
        <v>88880</v>
      </c>
      <c r="H72" s="70">
        <v>7140.53</v>
      </c>
      <c r="I72" s="70">
        <v>7498.0000000000009</v>
      </c>
      <c r="J72" s="70">
        <v>7456.7099999999991</v>
      </c>
      <c r="K72" s="70">
        <v>7280.03</v>
      </c>
      <c r="L72" s="70">
        <v>7111.66</v>
      </c>
      <c r="M72" s="70">
        <v>6943.5000000000009</v>
      </c>
      <c r="N72" s="70">
        <v>6781.93</v>
      </c>
      <c r="O72" s="70">
        <v>72767.75</v>
      </c>
      <c r="P72" s="123">
        <f t="shared" ref="P72:P116" si="1">SUM(H72:O72)</f>
        <v>122980.10999999999</v>
      </c>
      <c r="Q72" s="66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4"/>
      <c r="BM72" s="64"/>
      <c r="BN72" s="64"/>
      <c r="BO72" s="64"/>
      <c r="BP72" s="64"/>
      <c r="BQ72" s="64"/>
      <c r="BR72" s="64"/>
      <c r="BS72" s="64"/>
      <c r="BT72" s="64"/>
      <c r="BU72" s="64"/>
      <c r="BV72" s="64"/>
      <c r="BW72" s="64"/>
      <c r="BX72" s="64"/>
    </row>
    <row r="73" spans="1:76" s="72" customFormat="1" ht="31.5" x14ac:dyDescent="0.25">
      <c r="A73" s="210" t="s">
        <v>894</v>
      </c>
      <c r="B73" s="69" t="s">
        <v>734</v>
      </c>
      <c r="C73" s="69" t="s">
        <v>1135</v>
      </c>
      <c r="D73" s="68" t="s">
        <v>895</v>
      </c>
      <c r="E73" s="68" t="s">
        <v>896</v>
      </c>
      <c r="F73" s="70">
        <v>400000</v>
      </c>
      <c r="G73" s="71">
        <v>47060</v>
      </c>
      <c r="H73" s="70">
        <v>47115.48</v>
      </c>
      <c r="I73" s="70">
        <v>0</v>
      </c>
      <c r="J73" s="70">
        <v>0</v>
      </c>
      <c r="K73" s="70">
        <v>0</v>
      </c>
      <c r="L73" s="70">
        <v>0</v>
      </c>
      <c r="M73" s="70">
        <v>0</v>
      </c>
      <c r="N73" s="70">
        <v>0</v>
      </c>
      <c r="O73" s="70">
        <v>0</v>
      </c>
      <c r="P73" s="123">
        <f t="shared" si="1"/>
        <v>47115.48</v>
      </c>
      <c r="Q73" s="66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  <c r="BV73" s="64"/>
      <c r="BW73" s="64"/>
      <c r="BX73" s="64"/>
    </row>
    <row r="74" spans="1:76" s="72" customFormat="1" ht="47.25" x14ac:dyDescent="0.25">
      <c r="A74" s="210" t="s">
        <v>897</v>
      </c>
      <c r="B74" s="69" t="s">
        <v>734</v>
      </c>
      <c r="C74" s="69" t="s">
        <v>1136</v>
      </c>
      <c r="D74" s="68" t="s">
        <v>898</v>
      </c>
      <c r="E74" s="68" t="s">
        <v>899</v>
      </c>
      <c r="F74" s="70">
        <v>782000</v>
      </c>
      <c r="G74" s="71">
        <v>684406.4</v>
      </c>
      <c r="H74" s="70">
        <v>83875.649999999994</v>
      </c>
      <c r="I74" s="70">
        <v>85576.68</v>
      </c>
      <c r="J74" s="70">
        <v>84261.1</v>
      </c>
      <c r="K74" s="70">
        <v>81927.39</v>
      </c>
      <c r="L74" s="70">
        <v>79646.790000000008</v>
      </c>
      <c r="M74" s="70">
        <v>77369.299999999988</v>
      </c>
      <c r="N74" s="70">
        <v>75121.509999999995</v>
      </c>
      <c r="O74" s="70">
        <v>244935.93999999997</v>
      </c>
      <c r="P74" s="123">
        <f t="shared" si="1"/>
        <v>812714.35999999987</v>
      </c>
      <c r="Q74" s="66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</row>
    <row r="75" spans="1:76" s="72" customFormat="1" ht="31.5" x14ac:dyDescent="0.25">
      <c r="A75" s="210" t="s">
        <v>900</v>
      </c>
      <c r="B75" s="73" t="s">
        <v>734</v>
      </c>
      <c r="C75" s="73" t="s">
        <v>1137</v>
      </c>
      <c r="D75" s="74" t="s">
        <v>901</v>
      </c>
      <c r="E75" s="74" t="s">
        <v>902</v>
      </c>
      <c r="F75" s="75">
        <v>110174</v>
      </c>
      <c r="G75" s="76">
        <v>94073.87</v>
      </c>
      <c r="H75" s="75">
        <v>11769.05</v>
      </c>
      <c r="I75" s="75">
        <v>12102.34</v>
      </c>
      <c r="J75" s="75">
        <v>11813.589999999998</v>
      </c>
      <c r="K75" s="75">
        <v>11483.289999999999</v>
      </c>
      <c r="L75" s="75">
        <v>11160.269999999999</v>
      </c>
      <c r="M75" s="75">
        <v>10837.7</v>
      </c>
      <c r="N75" s="75">
        <v>10519.07</v>
      </c>
      <c r="O75" s="75">
        <v>31730.489999999994</v>
      </c>
      <c r="P75" s="124">
        <f t="shared" si="1"/>
        <v>111415.79999999999</v>
      </c>
      <c r="Q75" s="66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</row>
    <row r="76" spans="1:76" s="72" customFormat="1" ht="47.25" x14ac:dyDescent="0.25">
      <c r="A76" s="210" t="s">
        <v>903</v>
      </c>
      <c r="B76" s="73" t="s">
        <v>734</v>
      </c>
      <c r="C76" s="73" t="s">
        <v>904</v>
      </c>
      <c r="D76" s="74" t="s">
        <v>901</v>
      </c>
      <c r="E76" s="74" t="s">
        <v>905</v>
      </c>
      <c r="F76" s="75">
        <v>89093</v>
      </c>
      <c r="G76" s="76">
        <v>76923</v>
      </c>
      <c r="H76" s="75">
        <v>7068.98</v>
      </c>
      <c r="I76" s="75">
        <v>7430.38</v>
      </c>
      <c r="J76" s="75">
        <v>7284.21</v>
      </c>
      <c r="K76" s="75">
        <v>7101.49</v>
      </c>
      <c r="L76" s="75">
        <v>6925.4</v>
      </c>
      <c r="M76" s="75">
        <v>6749.56</v>
      </c>
      <c r="N76" s="75">
        <v>6578.53</v>
      </c>
      <c r="O76" s="75">
        <v>50012.12999999999</v>
      </c>
      <c r="P76" s="124">
        <f t="shared" si="1"/>
        <v>99150.68</v>
      </c>
      <c r="Q76" s="66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</row>
    <row r="77" spans="1:76" s="72" customFormat="1" ht="63" x14ac:dyDescent="0.25">
      <c r="A77" s="210" t="s">
        <v>906</v>
      </c>
      <c r="B77" s="73" t="s">
        <v>734</v>
      </c>
      <c r="C77" s="73" t="s">
        <v>1138</v>
      </c>
      <c r="D77" s="74" t="s">
        <v>907</v>
      </c>
      <c r="E77" s="74" t="s">
        <v>908</v>
      </c>
      <c r="F77" s="75">
        <v>127410</v>
      </c>
      <c r="G77" s="76">
        <v>109998</v>
      </c>
      <c r="H77" s="75">
        <v>10084.39</v>
      </c>
      <c r="I77" s="75">
        <v>10707.81</v>
      </c>
      <c r="J77" s="75">
        <v>10461.609999999999</v>
      </c>
      <c r="K77" s="75">
        <v>10196.870000000001</v>
      </c>
      <c r="L77" s="75">
        <v>9941.75</v>
      </c>
      <c r="M77" s="75">
        <v>9686.9599999999991</v>
      </c>
      <c r="N77" s="75">
        <v>9439.18</v>
      </c>
      <c r="O77" s="75">
        <v>71658.67</v>
      </c>
      <c r="P77" s="124">
        <f t="shared" si="1"/>
        <v>142177.24</v>
      </c>
      <c r="Q77" s="66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</row>
    <row r="78" spans="1:76" s="72" customFormat="1" ht="31.5" x14ac:dyDescent="0.25">
      <c r="A78" s="210" t="s">
        <v>909</v>
      </c>
      <c r="B78" s="73" t="s">
        <v>734</v>
      </c>
      <c r="C78" s="81" t="s">
        <v>1139</v>
      </c>
      <c r="D78" s="82" t="s">
        <v>907</v>
      </c>
      <c r="E78" s="82" t="s">
        <v>908</v>
      </c>
      <c r="F78" s="75">
        <v>68951</v>
      </c>
      <c r="G78" s="76">
        <v>59535</v>
      </c>
      <c r="H78" s="75">
        <v>5458.0300000000007</v>
      </c>
      <c r="I78" s="75">
        <v>5795.47</v>
      </c>
      <c r="J78" s="75">
        <v>5662.21</v>
      </c>
      <c r="K78" s="75">
        <v>5518.93</v>
      </c>
      <c r="L78" s="75">
        <v>5380.85</v>
      </c>
      <c r="M78" s="75">
        <v>5242.95</v>
      </c>
      <c r="N78" s="75">
        <v>5108.82</v>
      </c>
      <c r="O78" s="75">
        <v>38784.289999999994</v>
      </c>
      <c r="P78" s="124">
        <f t="shared" si="1"/>
        <v>76951.549999999988</v>
      </c>
      <c r="Q78" s="66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</row>
    <row r="79" spans="1:76" s="72" customFormat="1" ht="94.5" x14ac:dyDescent="0.25">
      <c r="A79" s="210" t="s">
        <v>910</v>
      </c>
      <c r="B79" s="73" t="s">
        <v>734</v>
      </c>
      <c r="C79" s="73" t="s">
        <v>1140</v>
      </c>
      <c r="D79" s="74" t="s">
        <v>911</v>
      </c>
      <c r="E79" s="74" t="s">
        <v>912</v>
      </c>
      <c r="F79" s="75">
        <v>136879</v>
      </c>
      <c r="G79" s="76">
        <v>119559.67999999999</v>
      </c>
      <c r="H79" s="75">
        <v>14814.710000000001</v>
      </c>
      <c r="I79" s="75">
        <v>15358</v>
      </c>
      <c r="J79" s="75">
        <v>14953.769999999999</v>
      </c>
      <c r="K79" s="75">
        <v>14531.85</v>
      </c>
      <c r="L79" s="75">
        <v>14119.29</v>
      </c>
      <c r="M79" s="75">
        <v>13707.35</v>
      </c>
      <c r="N79" s="75">
        <v>13300.57</v>
      </c>
      <c r="O79" s="75">
        <v>41342.840000000004</v>
      </c>
      <c r="P79" s="124">
        <f t="shared" si="1"/>
        <v>142128.38</v>
      </c>
      <c r="Q79" s="66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</row>
    <row r="80" spans="1:76" s="72" customFormat="1" ht="63" x14ac:dyDescent="0.25">
      <c r="A80" s="210" t="s">
        <v>913</v>
      </c>
      <c r="B80" s="73" t="s">
        <v>734</v>
      </c>
      <c r="C80" s="73" t="s">
        <v>1141</v>
      </c>
      <c r="D80" s="74" t="s">
        <v>914</v>
      </c>
      <c r="E80" s="74" t="s">
        <v>915</v>
      </c>
      <c r="F80" s="75">
        <v>307500</v>
      </c>
      <c r="G80" s="76">
        <v>239296</v>
      </c>
      <c r="H80" s="75">
        <v>22995.519999999997</v>
      </c>
      <c r="I80" s="75">
        <v>24094.309999999998</v>
      </c>
      <c r="J80" s="75">
        <v>23634.73</v>
      </c>
      <c r="K80" s="75">
        <v>22985.54</v>
      </c>
      <c r="L80" s="75">
        <v>22360.329999999998</v>
      </c>
      <c r="M80" s="75">
        <v>21736.02</v>
      </c>
      <c r="N80" s="75">
        <v>21129.199999999997</v>
      </c>
      <c r="O80" s="75">
        <v>161883.30000000002</v>
      </c>
      <c r="P80" s="124">
        <f t="shared" si="1"/>
        <v>320818.95000000007</v>
      </c>
      <c r="Q80" s="66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</row>
    <row r="81" spans="1:76" s="72" customFormat="1" ht="63" x14ac:dyDescent="0.25">
      <c r="A81" s="210" t="s">
        <v>916</v>
      </c>
      <c r="B81" s="73" t="s">
        <v>734</v>
      </c>
      <c r="C81" s="73" t="s">
        <v>1142</v>
      </c>
      <c r="D81" s="74" t="s">
        <v>914</v>
      </c>
      <c r="E81" s="74" t="s">
        <v>917</v>
      </c>
      <c r="F81" s="75">
        <v>327351</v>
      </c>
      <c r="G81" s="76">
        <v>181984</v>
      </c>
      <c r="H81" s="75">
        <v>21376.519999999997</v>
      </c>
      <c r="I81" s="75">
        <v>22107.119999999999</v>
      </c>
      <c r="J81" s="75">
        <v>21650.46</v>
      </c>
      <c r="K81" s="75">
        <v>21060.43</v>
      </c>
      <c r="L81" s="75">
        <v>20484.57</v>
      </c>
      <c r="M81" s="75">
        <v>19909.53</v>
      </c>
      <c r="N81" s="75">
        <v>19342.75</v>
      </c>
      <c r="O81" s="75">
        <v>71583.390000000014</v>
      </c>
      <c r="P81" s="124">
        <f t="shared" si="1"/>
        <v>217514.77000000002</v>
      </c>
      <c r="Q81" s="66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</row>
    <row r="82" spans="1:76" ht="78.75" x14ac:dyDescent="0.25">
      <c r="A82" s="210" t="s">
        <v>918</v>
      </c>
      <c r="B82" s="73" t="s">
        <v>734</v>
      </c>
      <c r="C82" s="73" t="s">
        <v>1143</v>
      </c>
      <c r="D82" s="74" t="s">
        <v>919</v>
      </c>
      <c r="E82" s="82" t="s">
        <v>920</v>
      </c>
      <c r="F82" s="75">
        <v>451040</v>
      </c>
      <c r="G82" s="76">
        <v>424084.07</v>
      </c>
      <c r="H82" s="75">
        <v>38816.04</v>
      </c>
      <c r="I82" s="75">
        <v>40249.019999999997</v>
      </c>
      <c r="J82" s="75">
        <v>39896.33</v>
      </c>
      <c r="K82" s="75">
        <v>38894.639999999999</v>
      </c>
      <c r="L82" s="75">
        <v>37929.93</v>
      </c>
      <c r="M82" s="75">
        <v>36966.53</v>
      </c>
      <c r="N82" s="75">
        <v>36030.239999999998</v>
      </c>
      <c r="O82" s="75">
        <v>280675.60000000003</v>
      </c>
      <c r="P82" s="124">
        <f t="shared" si="1"/>
        <v>549458.33000000007</v>
      </c>
    </row>
    <row r="83" spans="1:76" ht="63" x14ac:dyDescent="0.25">
      <c r="A83" s="210" t="s">
        <v>921</v>
      </c>
      <c r="B83" s="73" t="s">
        <v>734</v>
      </c>
      <c r="C83" s="73" t="s">
        <v>1144</v>
      </c>
      <c r="D83" s="74" t="s">
        <v>922</v>
      </c>
      <c r="E83" s="82" t="s">
        <v>923</v>
      </c>
      <c r="F83" s="75">
        <v>296350</v>
      </c>
      <c r="G83" s="76">
        <v>237900</v>
      </c>
      <c r="H83" s="75">
        <v>23648.02</v>
      </c>
      <c r="I83" s="75">
        <v>23796.89</v>
      </c>
      <c r="J83" s="75">
        <v>23561.45</v>
      </c>
      <c r="K83" s="75">
        <v>22905.539999999997</v>
      </c>
      <c r="L83" s="75">
        <v>22274.239999999998</v>
      </c>
      <c r="M83" s="75">
        <v>21643.82</v>
      </c>
      <c r="N83" s="75">
        <v>21031.57</v>
      </c>
      <c r="O83" s="75">
        <v>164485.56999999998</v>
      </c>
      <c r="P83" s="124">
        <f t="shared" si="1"/>
        <v>323347.09999999998</v>
      </c>
    </row>
    <row r="84" spans="1:76" ht="47.25" x14ac:dyDescent="0.25">
      <c r="A84" s="210" t="s">
        <v>924</v>
      </c>
      <c r="B84" s="73" t="s">
        <v>734</v>
      </c>
      <c r="C84" s="73" t="s">
        <v>1145</v>
      </c>
      <c r="D84" s="74" t="s">
        <v>925</v>
      </c>
      <c r="E84" s="82" t="s">
        <v>926</v>
      </c>
      <c r="F84" s="75">
        <v>587705</v>
      </c>
      <c r="G84" s="76">
        <v>562532</v>
      </c>
      <c r="H84" s="75">
        <v>56355.810000000005</v>
      </c>
      <c r="I84" s="75">
        <v>58609.98</v>
      </c>
      <c r="J84" s="75">
        <v>57516.36</v>
      </c>
      <c r="K84" s="75">
        <v>55814.83</v>
      </c>
      <c r="L84" s="75">
        <v>54179.38</v>
      </c>
      <c r="M84" s="75">
        <v>52546.17</v>
      </c>
      <c r="N84" s="75">
        <v>50962.26</v>
      </c>
      <c r="O84" s="75">
        <v>410728.36000000004</v>
      </c>
      <c r="P84" s="124">
        <f t="shared" si="1"/>
        <v>796713.15000000014</v>
      </c>
    </row>
    <row r="85" spans="1:76" ht="47.25" x14ac:dyDescent="0.25">
      <c r="A85" s="210" t="s">
        <v>927</v>
      </c>
      <c r="B85" s="73" t="s">
        <v>734</v>
      </c>
      <c r="C85" s="73" t="s">
        <v>1146</v>
      </c>
      <c r="D85" s="83" t="s">
        <v>928</v>
      </c>
      <c r="E85" s="83" t="s">
        <v>929</v>
      </c>
      <c r="F85" s="75">
        <v>170638</v>
      </c>
      <c r="G85" s="76">
        <v>162602.67000000001</v>
      </c>
      <c r="H85" s="75">
        <v>17107.599999999999</v>
      </c>
      <c r="I85" s="75">
        <v>17936.409999999996</v>
      </c>
      <c r="J85" s="75">
        <v>17439.580000000002</v>
      </c>
      <c r="K85" s="75">
        <v>16907.32</v>
      </c>
      <c r="L85" s="75">
        <v>16393.48</v>
      </c>
      <c r="M85" s="75">
        <v>15880.36</v>
      </c>
      <c r="N85" s="75">
        <v>15380.38</v>
      </c>
      <c r="O85" s="75">
        <v>105453.97</v>
      </c>
      <c r="P85" s="124">
        <f t="shared" si="1"/>
        <v>222499.1</v>
      </c>
    </row>
    <row r="86" spans="1:76" ht="63" x14ac:dyDescent="0.25">
      <c r="A86" s="210" t="s">
        <v>930</v>
      </c>
      <c r="B86" s="73" t="s">
        <v>734</v>
      </c>
      <c r="C86" s="73" t="s">
        <v>1147</v>
      </c>
      <c r="D86" s="83" t="s">
        <v>928</v>
      </c>
      <c r="E86" s="83" t="s">
        <v>793</v>
      </c>
      <c r="F86" s="75">
        <v>57832</v>
      </c>
      <c r="G86" s="76">
        <v>53865</v>
      </c>
      <c r="H86" s="75">
        <v>9835.8100000000013</v>
      </c>
      <c r="I86" s="75">
        <v>9928.2000000000007</v>
      </c>
      <c r="J86" s="75">
        <v>9583.64</v>
      </c>
      <c r="K86" s="75">
        <v>9230.9599999999991</v>
      </c>
      <c r="L86" s="75">
        <v>8882.8100000000013</v>
      </c>
      <c r="M86" s="75">
        <v>8535.130000000001</v>
      </c>
      <c r="N86" s="75">
        <v>6186.01</v>
      </c>
      <c r="O86" s="75">
        <v>0</v>
      </c>
      <c r="P86" s="124">
        <f t="shared" si="1"/>
        <v>62182.560000000005</v>
      </c>
    </row>
    <row r="87" spans="1:76" ht="47.25" x14ac:dyDescent="0.25">
      <c r="A87" s="210" t="s">
        <v>931</v>
      </c>
      <c r="B87" s="73" t="s">
        <v>734</v>
      </c>
      <c r="C87" s="73" t="s">
        <v>1148</v>
      </c>
      <c r="D87" s="83" t="s">
        <v>928</v>
      </c>
      <c r="E87" s="83" t="s">
        <v>793</v>
      </c>
      <c r="F87" s="75">
        <v>78399</v>
      </c>
      <c r="G87" s="76">
        <v>73008</v>
      </c>
      <c r="H87" s="75">
        <v>13331.34</v>
      </c>
      <c r="I87" s="75">
        <v>13456.56</v>
      </c>
      <c r="J87" s="75">
        <v>12989.53</v>
      </c>
      <c r="K87" s="75">
        <v>12511.53</v>
      </c>
      <c r="L87" s="75">
        <v>12039.640000000001</v>
      </c>
      <c r="M87" s="75">
        <v>11568.43</v>
      </c>
      <c r="N87" s="75">
        <v>8384.4599999999991</v>
      </c>
      <c r="O87" s="75">
        <v>0</v>
      </c>
      <c r="P87" s="124">
        <f t="shared" si="1"/>
        <v>84281.489999999991</v>
      </c>
    </row>
    <row r="88" spans="1:76" ht="63" x14ac:dyDescent="0.25">
      <c r="A88" s="210" t="s">
        <v>932</v>
      </c>
      <c r="B88" s="73" t="s">
        <v>734</v>
      </c>
      <c r="C88" s="73" t="s">
        <v>1149</v>
      </c>
      <c r="D88" s="83" t="s">
        <v>928</v>
      </c>
      <c r="E88" s="83" t="s">
        <v>793</v>
      </c>
      <c r="F88" s="75">
        <v>105221</v>
      </c>
      <c r="G88" s="76">
        <v>97983</v>
      </c>
      <c r="H88" s="75">
        <v>17891.8</v>
      </c>
      <c r="I88" s="75">
        <v>18059.87</v>
      </c>
      <c r="J88" s="75">
        <v>17433.07</v>
      </c>
      <c r="K88" s="75">
        <v>16791.550000000003</v>
      </c>
      <c r="L88" s="75">
        <v>16158.24</v>
      </c>
      <c r="M88" s="75">
        <v>15525.819999999998</v>
      </c>
      <c r="N88" s="75">
        <v>11252.68</v>
      </c>
      <c r="O88" s="75">
        <v>0</v>
      </c>
      <c r="P88" s="124">
        <f t="shared" si="1"/>
        <v>113113.03</v>
      </c>
    </row>
    <row r="89" spans="1:76" ht="63" x14ac:dyDescent="0.25">
      <c r="A89" s="210" t="s">
        <v>933</v>
      </c>
      <c r="B89" s="73" t="s">
        <v>734</v>
      </c>
      <c r="C89" s="73" t="s">
        <v>1150</v>
      </c>
      <c r="D89" s="83" t="s">
        <v>934</v>
      </c>
      <c r="E89" s="83" t="s">
        <v>935</v>
      </c>
      <c r="F89" s="75">
        <v>75107</v>
      </c>
      <c r="G89" s="76">
        <v>73584</v>
      </c>
      <c r="H89" s="75">
        <v>9244.84</v>
      </c>
      <c r="I89" s="75">
        <v>9414.39</v>
      </c>
      <c r="J89" s="75">
        <v>9179.48</v>
      </c>
      <c r="K89" s="75">
        <v>8862.27</v>
      </c>
      <c r="L89" s="75">
        <v>8553.5299999999988</v>
      </c>
      <c r="M89" s="75">
        <v>8245.2099999999991</v>
      </c>
      <c r="N89" s="75">
        <v>7942.1799999999994</v>
      </c>
      <c r="O89" s="75">
        <v>35056.42</v>
      </c>
      <c r="P89" s="124">
        <f t="shared" si="1"/>
        <v>96498.319999999992</v>
      </c>
    </row>
    <row r="90" spans="1:76" ht="63" x14ac:dyDescent="0.25">
      <c r="A90" s="210" t="s">
        <v>936</v>
      </c>
      <c r="B90" s="73" t="s">
        <v>734</v>
      </c>
      <c r="C90" s="73" t="s">
        <v>1151</v>
      </c>
      <c r="D90" s="83" t="s">
        <v>934</v>
      </c>
      <c r="E90" s="83" t="s">
        <v>935</v>
      </c>
      <c r="F90" s="75">
        <v>144778</v>
      </c>
      <c r="G90" s="76">
        <v>141840</v>
      </c>
      <c r="H90" s="75">
        <v>17820.32</v>
      </c>
      <c r="I90" s="75">
        <v>18147.089999999997</v>
      </c>
      <c r="J90" s="75">
        <v>17694.29</v>
      </c>
      <c r="K90" s="75">
        <v>17082.839999999997</v>
      </c>
      <c r="L90" s="75">
        <v>16487.72</v>
      </c>
      <c r="M90" s="75">
        <v>15893.4</v>
      </c>
      <c r="N90" s="75">
        <v>15309.269999999999</v>
      </c>
      <c r="O90" s="75">
        <v>67574.540000000008</v>
      </c>
      <c r="P90" s="124">
        <f t="shared" si="1"/>
        <v>186009.47</v>
      </c>
    </row>
    <row r="91" spans="1:76" ht="47.25" x14ac:dyDescent="0.25">
      <c r="A91" s="210" t="s">
        <v>937</v>
      </c>
      <c r="B91" s="73" t="s">
        <v>734</v>
      </c>
      <c r="C91" s="73" t="s">
        <v>1152</v>
      </c>
      <c r="D91" s="83" t="s">
        <v>938</v>
      </c>
      <c r="E91" s="83" t="s">
        <v>807</v>
      </c>
      <c r="F91" s="75">
        <v>85648</v>
      </c>
      <c r="G91" s="76">
        <v>82712</v>
      </c>
      <c r="H91" s="75">
        <v>15105.26</v>
      </c>
      <c r="I91" s="75">
        <v>15070.68</v>
      </c>
      <c r="J91" s="75">
        <v>14581.56</v>
      </c>
      <c r="K91" s="75">
        <v>14004.330000000002</v>
      </c>
      <c r="L91" s="75">
        <v>13434.93</v>
      </c>
      <c r="M91" s="75">
        <v>12866.31</v>
      </c>
      <c r="N91" s="75">
        <v>12299.599999999999</v>
      </c>
      <c r="O91" s="75">
        <v>7.41</v>
      </c>
      <c r="P91" s="124">
        <f t="shared" si="1"/>
        <v>97370.080000000016</v>
      </c>
    </row>
    <row r="92" spans="1:76" ht="63" x14ac:dyDescent="0.25">
      <c r="A92" s="210" t="s">
        <v>939</v>
      </c>
      <c r="B92" s="73" t="s">
        <v>734</v>
      </c>
      <c r="C92" s="73" t="s">
        <v>1153</v>
      </c>
      <c r="D92" s="83" t="s">
        <v>938</v>
      </c>
      <c r="E92" s="83" t="s">
        <v>935</v>
      </c>
      <c r="F92" s="75">
        <v>98623</v>
      </c>
      <c r="G92" s="76">
        <v>94704</v>
      </c>
      <c r="H92" s="75">
        <v>11902.34</v>
      </c>
      <c r="I92" s="75">
        <v>12112.710000000001</v>
      </c>
      <c r="J92" s="75">
        <v>11814.15</v>
      </c>
      <c r="K92" s="75">
        <v>11405.93</v>
      </c>
      <c r="L92" s="75">
        <v>11008.55</v>
      </c>
      <c r="M92" s="75">
        <v>10611.75</v>
      </c>
      <c r="N92" s="75">
        <v>10221.740000000002</v>
      </c>
      <c r="O92" s="75">
        <v>45118.299999999996</v>
      </c>
      <c r="P92" s="124">
        <f t="shared" si="1"/>
        <v>124195.47</v>
      </c>
    </row>
    <row r="93" spans="1:76" ht="63" x14ac:dyDescent="0.25">
      <c r="A93" s="210" t="s">
        <v>940</v>
      </c>
      <c r="B93" s="73" t="s">
        <v>734</v>
      </c>
      <c r="C93" s="73" t="s">
        <v>1154</v>
      </c>
      <c r="D93" s="83" t="s">
        <v>938</v>
      </c>
      <c r="E93" s="83" t="s">
        <v>935</v>
      </c>
      <c r="F93" s="75">
        <v>134350</v>
      </c>
      <c r="G93" s="76">
        <v>128976</v>
      </c>
      <c r="H93" s="75">
        <v>16209.62</v>
      </c>
      <c r="I93" s="75">
        <v>16496.11</v>
      </c>
      <c r="J93" s="75">
        <v>16089.539999999999</v>
      </c>
      <c r="K93" s="75">
        <v>15533.55</v>
      </c>
      <c r="L93" s="75">
        <v>14992.39</v>
      </c>
      <c r="M93" s="75">
        <v>14451.970000000001</v>
      </c>
      <c r="N93" s="75">
        <v>13920.819999999998</v>
      </c>
      <c r="O93" s="75">
        <v>61445.95</v>
      </c>
      <c r="P93" s="124">
        <f t="shared" si="1"/>
        <v>169139.95</v>
      </c>
    </row>
    <row r="94" spans="1:76" ht="31.5" x14ac:dyDescent="0.25">
      <c r="A94" s="210" t="s">
        <v>941</v>
      </c>
      <c r="B94" s="73" t="s">
        <v>734</v>
      </c>
      <c r="C94" s="73" t="s">
        <v>1155</v>
      </c>
      <c r="D94" s="83" t="s">
        <v>942</v>
      </c>
      <c r="E94" s="83" t="s">
        <v>943</v>
      </c>
      <c r="F94" s="75">
        <v>203159</v>
      </c>
      <c r="G94" s="76">
        <v>0</v>
      </c>
      <c r="H94" s="75">
        <v>98.7</v>
      </c>
      <c r="I94" s="75">
        <v>0</v>
      </c>
      <c r="J94" s="75">
        <v>0</v>
      </c>
      <c r="K94" s="75">
        <v>0</v>
      </c>
      <c r="L94" s="75">
        <v>0</v>
      </c>
      <c r="M94" s="75">
        <v>0</v>
      </c>
      <c r="N94" s="75">
        <v>0</v>
      </c>
      <c r="O94" s="75">
        <v>0</v>
      </c>
      <c r="P94" s="124">
        <f t="shared" si="1"/>
        <v>98.7</v>
      </c>
      <c r="Q94" s="64"/>
    </row>
    <row r="95" spans="1:76" ht="47.25" x14ac:dyDescent="0.25">
      <c r="A95" s="210" t="s">
        <v>944</v>
      </c>
      <c r="B95" s="73" t="s">
        <v>734</v>
      </c>
      <c r="C95" s="73" t="s">
        <v>945</v>
      </c>
      <c r="D95" s="83" t="s">
        <v>946</v>
      </c>
      <c r="E95" s="83" t="s">
        <v>843</v>
      </c>
      <c r="F95" s="75">
        <v>326549</v>
      </c>
      <c r="G95" s="76">
        <v>326549</v>
      </c>
      <c r="H95" s="75">
        <v>24022.720000000001</v>
      </c>
      <c r="I95" s="75">
        <v>29699.439999999999</v>
      </c>
      <c r="J95" s="75">
        <v>29034.27</v>
      </c>
      <c r="K95" s="75">
        <v>28291.11</v>
      </c>
      <c r="L95" s="75">
        <v>27587.89</v>
      </c>
      <c r="M95" s="75">
        <v>26885.65</v>
      </c>
      <c r="N95" s="75">
        <v>26216.14</v>
      </c>
      <c r="O95" s="75">
        <v>319626.29999999993</v>
      </c>
      <c r="P95" s="124">
        <f t="shared" si="1"/>
        <v>511363.5199999999</v>
      </c>
    </row>
    <row r="96" spans="1:76" ht="63" x14ac:dyDescent="0.25">
      <c r="A96" s="210" t="s">
        <v>947</v>
      </c>
      <c r="B96" s="73" t="s">
        <v>734</v>
      </c>
      <c r="C96" s="73" t="s">
        <v>948</v>
      </c>
      <c r="D96" s="83" t="s">
        <v>946</v>
      </c>
      <c r="E96" s="83" t="s">
        <v>949</v>
      </c>
      <c r="F96" s="75">
        <v>453773</v>
      </c>
      <c r="G96" s="76">
        <v>453773.42</v>
      </c>
      <c r="H96" s="208">
        <v>42869.59</v>
      </c>
      <c r="I96" s="208">
        <v>45368.18</v>
      </c>
      <c r="J96" s="208">
        <v>44223.130000000005</v>
      </c>
      <c r="K96" s="208">
        <v>42978.41</v>
      </c>
      <c r="L96" s="208">
        <v>41785.17</v>
      </c>
      <c r="M96" s="208">
        <v>40593.56</v>
      </c>
      <c r="N96" s="208">
        <v>39441.18</v>
      </c>
      <c r="O96" s="208">
        <v>348209.1</v>
      </c>
      <c r="P96" s="124">
        <f t="shared" si="1"/>
        <v>645468.31999999995</v>
      </c>
    </row>
    <row r="97" spans="1:17" ht="47.25" x14ac:dyDescent="0.25">
      <c r="A97" s="210" t="s">
        <v>950</v>
      </c>
      <c r="B97" s="73" t="s">
        <v>734</v>
      </c>
      <c r="C97" s="73" t="s">
        <v>951</v>
      </c>
      <c r="D97" s="83" t="s">
        <v>952</v>
      </c>
      <c r="E97" s="83" t="s">
        <v>864</v>
      </c>
      <c r="F97" s="75">
        <v>59728</v>
      </c>
      <c r="G97" s="76">
        <v>59728.08</v>
      </c>
      <c r="H97" s="75">
        <v>6802.66</v>
      </c>
      <c r="I97" s="75">
        <v>7081.43</v>
      </c>
      <c r="J97" s="75">
        <v>6880.38</v>
      </c>
      <c r="K97" s="75">
        <v>6667.72</v>
      </c>
      <c r="L97" s="75">
        <v>6461.14</v>
      </c>
      <c r="M97" s="75">
        <v>6254.8700000000008</v>
      </c>
      <c r="N97" s="75">
        <v>6052.53</v>
      </c>
      <c r="O97" s="75">
        <v>30733.269999999993</v>
      </c>
      <c r="P97" s="124">
        <f t="shared" si="1"/>
        <v>76934</v>
      </c>
    </row>
    <row r="98" spans="1:17" ht="78.75" x14ac:dyDescent="0.25">
      <c r="A98" s="210" t="s">
        <v>953</v>
      </c>
      <c r="B98" s="73" t="s">
        <v>734</v>
      </c>
      <c r="C98" s="73" t="s">
        <v>1076</v>
      </c>
      <c r="D98" s="83" t="s">
        <v>952</v>
      </c>
      <c r="E98" s="83" t="s">
        <v>864</v>
      </c>
      <c r="F98" s="75">
        <v>77190</v>
      </c>
      <c r="G98" s="76">
        <v>77189.990000000005</v>
      </c>
      <c r="H98" s="75">
        <v>8788.9</v>
      </c>
      <c r="I98" s="75">
        <v>9149.2999999999993</v>
      </c>
      <c r="J98" s="75">
        <v>8889.5799999999981</v>
      </c>
      <c r="K98" s="75">
        <v>8614.869999999999</v>
      </c>
      <c r="L98" s="75">
        <v>8348.02</v>
      </c>
      <c r="M98" s="75">
        <v>8081.5300000000007</v>
      </c>
      <c r="N98" s="75">
        <v>7820.1600000000008</v>
      </c>
      <c r="O98" s="75">
        <v>39742.699999999997</v>
      </c>
      <c r="P98" s="124">
        <f t="shared" si="1"/>
        <v>99435.06</v>
      </c>
    </row>
    <row r="99" spans="1:17" ht="47.25" x14ac:dyDescent="0.25">
      <c r="A99" s="210" t="s">
        <v>954</v>
      </c>
      <c r="B99" s="73" t="s">
        <v>734</v>
      </c>
      <c r="C99" s="73" t="s">
        <v>955</v>
      </c>
      <c r="D99" s="83" t="s">
        <v>952</v>
      </c>
      <c r="E99" s="83" t="s">
        <v>864</v>
      </c>
      <c r="F99" s="75">
        <v>105102</v>
      </c>
      <c r="G99" s="76">
        <v>105102</v>
      </c>
      <c r="H99" s="75">
        <v>11965.15</v>
      </c>
      <c r="I99" s="75">
        <v>12455.92</v>
      </c>
      <c r="J99" s="75">
        <v>12102.38</v>
      </c>
      <c r="K99" s="75">
        <v>11728.41</v>
      </c>
      <c r="L99" s="75">
        <v>11365.16</v>
      </c>
      <c r="M99" s="75">
        <v>11002.38</v>
      </c>
      <c r="N99" s="75">
        <v>10646.6</v>
      </c>
      <c r="O99" s="75">
        <v>54131.44</v>
      </c>
      <c r="P99" s="124">
        <f t="shared" si="1"/>
        <v>135397.44</v>
      </c>
    </row>
    <row r="100" spans="1:17" ht="47.25" x14ac:dyDescent="0.25">
      <c r="A100" s="210" t="s">
        <v>956</v>
      </c>
      <c r="B100" s="73" t="s">
        <v>734</v>
      </c>
      <c r="C100" s="73" t="s">
        <v>1075</v>
      </c>
      <c r="D100" s="83" t="s">
        <v>952</v>
      </c>
      <c r="E100" s="83" t="s">
        <v>864</v>
      </c>
      <c r="F100" s="75">
        <v>187597</v>
      </c>
      <c r="G100" s="76">
        <v>187597</v>
      </c>
      <c r="H100" s="75">
        <v>21357.91</v>
      </c>
      <c r="I100" s="75">
        <v>22233.83</v>
      </c>
      <c r="J100" s="75">
        <v>21602.71</v>
      </c>
      <c r="K100" s="75">
        <v>20935.18</v>
      </c>
      <c r="L100" s="75">
        <v>20286.73</v>
      </c>
      <c r="M100" s="75">
        <v>19639.18</v>
      </c>
      <c r="N100" s="75">
        <v>19004.060000000001</v>
      </c>
      <c r="O100" s="75">
        <v>96607.469999999972</v>
      </c>
      <c r="P100" s="124">
        <f t="shared" si="1"/>
        <v>241667.06999999998</v>
      </c>
    </row>
    <row r="101" spans="1:17" ht="47.25" x14ac:dyDescent="0.25">
      <c r="A101" s="210" t="s">
        <v>957</v>
      </c>
      <c r="B101" s="73" t="s">
        <v>734</v>
      </c>
      <c r="C101" s="73" t="s">
        <v>958</v>
      </c>
      <c r="D101" s="83" t="s">
        <v>952</v>
      </c>
      <c r="E101" s="83" t="s">
        <v>864</v>
      </c>
      <c r="F101" s="75">
        <v>304135</v>
      </c>
      <c r="G101" s="76">
        <v>304135</v>
      </c>
      <c r="H101" s="75">
        <v>29131.52</v>
      </c>
      <c r="I101" s="75">
        <v>36763.929999999993</v>
      </c>
      <c r="J101" s="75">
        <v>35720.42</v>
      </c>
      <c r="K101" s="75">
        <v>34616.69</v>
      </c>
      <c r="L101" s="75">
        <v>33544.53</v>
      </c>
      <c r="M101" s="75">
        <v>32473.85</v>
      </c>
      <c r="N101" s="75">
        <v>31423.72</v>
      </c>
      <c r="O101" s="75">
        <v>159782.27999999997</v>
      </c>
      <c r="P101" s="124">
        <f t="shared" si="1"/>
        <v>393456.93999999994</v>
      </c>
      <c r="Q101" s="209"/>
    </row>
    <row r="102" spans="1:17" ht="47.25" x14ac:dyDescent="0.25">
      <c r="A102" s="210" t="s">
        <v>959</v>
      </c>
      <c r="B102" s="73" t="s">
        <v>734</v>
      </c>
      <c r="C102" s="73" t="s">
        <v>1068</v>
      </c>
      <c r="D102" s="83" t="s">
        <v>960</v>
      </c>
      <c r="E102" s="83" t="s">
        <v>961</v>
      </c>
      <c r="F102" s="75">
        <v>176958</v>
      </c>
      <c r="G102" s="76">
        <v>176958</v>
      </c>
      <c r="H102" s="75">
        <v>14568.49</v>
      </c>
      <c r="I102" s="75">
        <v>17794.379999999997</v>
      </c>
      <c r="J102" s="75">
        <v>17556.189999999999</v>
      </c>
      <c r="K102" s="75">
        <v>17057.739999999998</v>
      </c>
      <c r="L102" s="75">
        <v>16580.22</v>
      </c>
      <c r="M102" s="75">
        <v>16103.33</v>
      </c>
      <c r="N102" s="75">
        <v>15642.49</v>
      </c>
      <c r="O102" s="75">
        <v>140353.97000000003</v>
      </c>
      <c r="P102" s="124">
        <f t="shared" si="1"/>
        <v>255656.81000000003</v>
      </c>
      <c r="Q102" s="209"/>
    </row>
    <row r="103" spans="1:17" ht="63" x14ac:dyDescent="0.25">
      <c r="A103" s="210" t="s">
        <v>962</v>
      </c>
      <c r="B103" s="73" t="s">
        <v>734</v>
      </c>
      <c r="C103" s="73" t="s">
        <v>1069</v>
      </c>
      <c r="D103" s="83" t="s">
        <v>960</v>
      </c>
      <c r="E103" s="83" t="s">
        <v>963</v>
      </c>
      <c r="F103" s="75">
        <v>646227</v>
      </c>
      <c r="G103" s="76">
        <v>646227.07999999996</v>
      </c>
      <c r="H103" s="75">
        <v>52179.990000000005</v>
      </c>
      <c r="I103" s="75">
        <v>63407.27</v>
      </c>
      <c r="J103" s="75">
        <v>62616.61</v>
      </c>
      <c r="K103" s="75">
        <v>60868.53</v>
      </c>
      <c r="L103" s="75">
        <v>59199.479999999996</v>
      </c>
      <c r="M103" s="75">
        <v>57532.72</v>
      </c>
      <c r="N103" s="75">
        <v>55927.83</v>
      </c>
      <c r="O103" s="75">
        <v>573159.70000000007</v>
      </c>
      <c r="P103" s="124">
        <f t="shared" si="1"/>
        <v>984892.13000000012</v>
      </c>
      <c r="Q103" s="209"/>
    </row>
    <row r="104" spans="1:17" ht="47.25" x14ac:dyDescent="0.25">
      <c r="A104" s="210" t="s">
        <v>964</v>
      </c>
      <c r="B104" s="73" t="s">
        <v>734</v>
      </c>
      <c r="C104" s="73" t="s">
        <v>1067</v>
      </c>
      <c r="D104" s="83" t="s">
        <v>965</v>
      </c>
      <c r="E104" s="83" t="s">
        <v>966</v>
      </c>
      <c r="F104" s="75">
        <v>205454.11</v>
      </c>
      <c r="G104" s="76">
        <v>205454.11</v>
      </c>
      <c r="H104" s="75">
        <v>21780.21</v>
      </c>
      <c r="I104" s="75">
        <v>26259.589999999997</v>
      </c>
      <c r="J104" s="75">
        <v>26051.84</v>
      </c>
      <c r="K104" s="75">
        <v>24345.22</v>
      </c>
      <c r="L104" s="75">
        <v>23285.260000000002</v>
      </c>
      <c r="M104" s="75">
        <v>22529.03</v>
      </c>
      <c r="N104" s="75">
        <v>21785.329999999998</v>
      </c>
      <c r="O104" s="75">
        <v>93714.520000000019</v>
      </c>
      <c r="P104" s="124">
        <f t="shared" si="1"/>
        <v>259751</v>
      </c>
      <c r="Q104" s="84"/>
    </row>
    <row r="105" spans="1:17" ht="94.5" x14ac:dyDescent="0.25">
      <c r="A105" s="210" t="s">
        <v>967</v>
      </c>
      <c r="B105" s="73" t="s">
        <v>734</v>
      </c>
      <c r="C105" s="73" t="s">
        <v>1070</v>
      </c>
      <c r="D105" s="83" t="s">
        <v>968</v>
      </c>
      <c r="E105" s="83" t="s">
        <v>969</v>
      </c>
      <c r="F105" s="75">
        <v>245401</v>
      </c>
      <c r="G105" s="76">
        <v>171968.78</v>
      </c>
      <c r="H105" s="75">
        <v>14480.52</v>
      </c>
      <c r="I105" s="75">
        <v>14561.189999999999</v>
      </c>
      <c r="J105" s="75">
        <v>14730.039999999999</v>
      </c>
      <c r="K105" s="75">
        <v>14363.050000000001</v>
      </c>
      <c r="L105" s="75">
        <v>14016</v>
      </c>
      <c r="M105" s="75">
        <v>13669.43</v>
      </c>
      <c r="N105" s="75">
        <v>13339.26</v>
      </c>
      <c r="O105" s="75">
        <v>165933.25999999998</v>
      </c>
      <c r="P105" s="124">
        <f t="shared" si="1"/>
        <v>265092.75</v>
      </c>
      <c r="Q105" s="84"/>
    </row>
    <row r="106" spans="1:17" ht="63" x14ac:dyDescent="0.25">
      <c r="A106" s="210" t="s">
        <v>970</v>
      </c>
      <c r="B106" s="73" t="s">
        <v>734</v>
      </c>
      <c r="C106" s="73" t="s">
        <v>1074</v>
      </c>
      <c r="D106" s="83" t="s">
        <v>971</v>
      </c>
      <c r="E106" s="83" t="s">
        <v>972</v>
      </c>
      <c r="F106" s="75">
        <v>1125727.19</v>
      </c>
      <c r="G106" s="76">
        <v>945439.87</v>
      </c>
      <c r="H106" s="75">
        <v>30667.29</v>
      </c>
      <c r="I106" s="75">
        <v>67996.77</v>
      </c>
      <c r="J106" s="75">
        <v>68169.209999999992</v>
      </c>
      <c r="K106" s="75">
        <v>66343.430000000008</v>
      </c>
      <c r="L106" s="75">
        <v>64600.030000000006</v>
      </c>
      <c r="M106" s="75">
        <v>62859.03</v>
      </c>
      <c r="N106" s="75">
        <v>61182.49</v>
      </c>
      <c r="O106" s="75">
        <v>607246.28</v>
      </c>
      <c r="P106" s="124">
        <f t="shared" si="1"/>
        <v>1029064.53</v>
      </c>
      <c r="Q106" s="84"/>
    </row>
    <row r="107" spans="1:17" ht="31.5" x14ac:dyDescent="0.25">
      <c r="A107" s="210" t="s">
        <v>973</v>
      </c>
      <c r="B107" s="73" t="s">
        <v>734</v>
      </c>
      <c r="C107" s="73" t="s">
        <v>974</v>
      </c>
      <c r="D107" s="83" t="s">
        <v>975</v>
      </c>
      <c r="E107" s="83" t="s">
        <v>976</v>
      </c>
      <c r="F107" s="75">
        <v>205603</v>
      </c>
      <c r="G107" s="76">
        <v>205603</v>
      </c>
      <c r="H107" s="75">
        <v>29510.63</v>
      </c>
      <c r="I107" s="75">
        <v>37960.31</v>
      </c>
      <c r="J107" s="75">
        <v>36951.42</v>
      </c>
      <c r="K107" s="75">
        <v>35781.51</v>
      </c>
      <c r="L107" s="75">
        <v>34626.630000000005</v>
      </c>
      <c r="M107" s="75">
        <v>33473.31</v>
      </c>
      <c r="N107" s="75">
        <v>24361.170000000002</v>
      </c>
      <c r="O107" s="75">
        <v>0</v>
      </c>
      <c r="P107" s="124">
        <f t="shared" si="1"/>
        <v>232664.98</v>
      </c>
      <c r="Q107" s="85"/>
    </row>
    <row r="108" spans="1:17" ht="31.5" x14ac:dyDescent="0.25">
      <c r="A108" s="210" t="s">
        <v>977</v>
      </c>
      <c r="B108" s="73" t="s">
        <v>734</v>
      </c>
      <c r="C108" s="73" t="s">
        <v>978</v>
      </c>
      <c r="D108" s="83" t="s">
        <v>979</v>
      </c>
      <c r="E108" s="83" t="s">
        <v>980</v>
      </c>
      <c r="F108" s="75">
        <v>646526</v>
      </c>
      <c r="G108" s="76">
        <v>142270</v>
      </c>
      <c r="H108" s="75">
        <v>9630</v>
      </c>
      <c r="I108" s="75">
        <v>67150</v>
      </c>
      <c r="J108" s="75">
        <v>65639</v>
      </c>
      <c r="K108" s="75">
        <v>64130</v>
      </c>
      <c r="L108" s="75">
        <v>62620</v>
      </c>
      <c r="M108" s="75">
        <v>61110</v>
      </c>
      <c r="N108" s="75">
        <v>59601</v>
      </c>
      <c r="O108" s="75">
        <v>412318</v>
      </c>
      <c r="P108" s="124">
        <f t="shared" si="1"/>
        <v>802198</v>
      </c>
      <c r="Q108" s="84"/>
    </row>
    <row r="109" spans="1:17" ht="31.5" x14ac:dyDescent="0.25">
      <c r="A109" s="210" t="s">
        <v>981</v>
      </c>
      <c r="B109" s="73" t="s">
        <v>734</v>
      </c>
      <c r="C109" s="73" t="s">
        <v>982</v>
      </c>
      <c r="D109" s="83" t="s">
        <v>979</v>
      </c>
      <c r="E109" s="83" t="s">
        <v>980</v>
      </c>
      <c r="F109" s="75">
        <v>114328</v>
      </c>
      <c r="G109" s="76">
        <v>21621</v>
      </c>
      <c r="H109" s="75">
        <v>1192</v>
      </c>
      <c r="I109" s="75">
        <v>11896</v>
      </c>
      <c r="J109" s="75">
        <v>11628</v>
      </c>
      <c r="K109" s="75">
        <v>11360</v>
      </c>
      <c r="L109" s="75">
        <v>11093</v>
      </c>
      <c r="M109" s="75">
        <v>10825</v>
      </c>
      <c r="N109" s="75">
        <v>10557</v>
      </c>
      <c r="O109" s="75">
        <v>72727</v>
      </c>
      <c r="P109" s="124">
        <f t="shared" si="1"/>
        <v>141278</v>
      </c>
      <c r="Q109" s="84"/>
    </row>
    <row r="110" spans="1:17" ht="31.5" x14ac:dyDescent="0.25">
      <c r="A110" s="210" t="s">
        <v>983</v>
      </c>
      <c r="B110" s="73" t="s">
        <v>734</v>
      </c>
      <c r="C110" s="73" t="s">
        <v>984</v>
      </c>
      <c r="D110" s="83" t="s">
        <v>979</v>
      </c>
      <c r="E110" s="83" t="s">
        <v>743</v>
      </c>
      <c r="F110" s="75">
        <v>516513</v>
      </c>
      <c r="G110" s="76">
        <v>25826</v>
      </c>
      <c r="H110" s="75">
        <v>676</v>
      </c>
      <c r="I110" s="75">
        <v>149914</v>
      </c>
      <c r="J110" s="75">
        <v>146308</v>
      </c>
      <c r="K110" s="75">
        <v>142700</v>
      </c>
      <c r="L110" s="75">
        <v>104645</v>
      </c>
      <c r="M110" s="75">
        <v>0</v>
      </c>
      <c r="N110" s="75">
        <v>0</v>
      </c>
      <c r="O110" s="75">
        <v>0</v>
      </c>
      <c r="P110" s="124">
        <f t="shared" si="1"/>
        <v>544243</v>
      </c>
      <c r="Q110" s="85"/>
    </row>
    <row r="111" spans="1:17" ht="31.5" x14ac:dyDescent="0.25">
      <c r="A111" s="210" t="s">
        <v>985</v>
      </c>
      <c r="B111" s="73" t="s">
        <v>734</v>
      </c>
      <c r="C111" s="73" t="s">
        <v>986</v>
      </c>
      <c r="D111" s="83" t="s">
        <v>979</v>
      </c>
      <c r="E111" s="83" t="s">
        <v>980</v>
      </c>
      <c r="F111" s="75">
        <v>257842</v>
      </c>
      <c r="G111" s="76">
        <v>16403</v>
      </c>
      <c r="H111" s="75">
        <v>1374</v>
      </c>
      <c r="I111" s="75">
        <v>26830</v>
      </c>
      <c r="J111" s="75">
        <v>26226</v>
      </c>
      <c r="K111" s="75">
        <v>25622</v>
      </c>
      <c r="L111" s="75">
        <v>25018</v>
      </c>
      <c r="M111" s="75">
        <v>24414</v>
      </c>
      <c r="N111" s="75">
        <v>23811</v>
      </c>
      <c r="O111" s="75">
        <v>164009</v>
      </c>
      <c r="P111" s="124">
        <f t="shared" si="1"/>
        <v>317304</v>
      </c>
      <c r="Q111" s="84"/>
    </row>
    <row r="112" spans="1:17" ht="63" x14ac:dyDescent="0.25">
      <c r="A112" s="210" t="s">
        <v>987</v>
      </c>
      <c r="B112" s="73" t="s">
        <v>734</v>
      </c>
      <c r="C112" s="209" t="s">
        <v>988</v>
      </c>
      <c r="D112" s="83" t="s">
        <v>979</v>
      </c>
      <c r="E112" s="83" t="s">
        <v>980</v>
      </c>
      <c r="F112" s="75">
        <v>176885</v>
      </c>
      <c r="G112" s="76">
        <v>176885</v>
      </c>
      <c r="H112" s="75">
        <v>14746.87</v>
      </c>
      <c r="I112" s="75">
        <v>19124.599999999999</v>
      </c>
      <c r="J112" s="75">
        <v>18667.7</v>
      </c>
      <c r="K112" s="75">
        <v>18137.599999999999</v>
      </c>
      <c r="L112" s="75">
        <v>17625.39</v>
      </c>
      <c r="M112" s="75">
        <v>17113.849999999999</v>
      </c>
      <c r="N112" s="75">
        <v>16614.97</v>
      </c>
      <c r="O112" s="75">
        <v>111304.16</v>
      </c>
      <c r="P112" s="124">
        <f t="shared" si="1"/>
        <v>233335.13999999998</v>
      </c>
      <c r="Q112" s="85"/>
    </row>
    <row r="113" spans="1:76" ht="47.25" x14ac:dyDescent="0.25">
      <c r="A113" s="210" t="s">
        <v>989</v>
      </c>
      <c r="B113" s="73" t="s">
        <v>734</v>
      </c>
      <c r="C113" s="73" t="s">
        <v>1156</v>
      </c>
      <c r="D113" s="83" t="s">
        <v>979</v>
      </c>
      <c r="E113" s="83" t="s">
        <v>980</v>
      </c>
      <c r="F113" s="75">
        <v>771386</v>
      </c>
      <c r="G113" s="76">
        <v>30151</v>
      </c>
      <c r="H113" s="75">
        <v>6360</v>
      </c>
      <c r="I113" s="75">
        <v>80258</v>
      </c>
      <c r="J113" s="75">
        <v>78451</v>
      </c>
      <c r="K113" s="75">
        <v>76646</v>
      </c>
      <c r="L113" s="75">
        <v>74839</v>
      </c>
      <c r="M113" s="75">
        <v>73034</v>
      </c>
      <c r="N113" s="75">
        <v>71227</v>
      </c>
      <c r="O113" s="75">
        <v>490738</v>
      </c>
      <c r="P113" s="124">
        <f t="shared" si="1"/>
        <v>951553</v>
      </c>
      <c r="Q113" s="84"/>
    </row>
    <row r="114" spans="1:76" ht="78.75" x14ac:dyDescent="0.25">
      <c r="A114" s="210" t="s">
        <v>990</v>
      </c>
      <c r="B114" s="73" t="s">
        <v>734</v>
      </c>
      <c r="C114" s="73" t="s">
        <v>991</v>
      </c>
      <c r="D114" s="83" t="s">
        <v>992</v>
      </c>
      <c r="E114" s="83" t="s">
        <v>993</v>
      </c>
      <c r="F114" s="75">
        <v>1268619</v>
      </c>
      <c r="G114" s="76">
        <v>0</v>
      </c>
      <c r="H114" s="75">
        <v>4187</v>
      </c>
      <c r="I114" s="75">
        <v>40239</v>
      </c>
      <c r="J114" s="75">
        <v>144568</v>
      </c>
      <c r="K114" s="75">
        <v>140923</v>
      </c>
      <c r="L114" s="75">
        <v>137277</v>
      </c>
      <c r="M114" s="75">
        <v>133631</v>
      </c>
      <c r="N114" s="75">
        <v>129987</v>
      </c>
      <c r="O114" s="75">
        <v>884870</v>
      </c>
      <c r="P114" s="124">
        <f t="shared" si="1"/>
        <v>1615682</v>
      </c>
      <c r="Q114" s="85"/>
    </row>
    <row r="115" spans="1:76" ht="63" x14ac:dyDescent="0.25">
      <c r="A115" s="210" t="s">
        <v>994</v>
      </c>
      <c r="B115" s="73" t="s">
        <v>734</v>
      </c>
      <c r="C115" s="73" t="s">
        <v>995</v>
      </c>
      <c r="D115" s="83" t="s">
        <v>992</v>
      </c>
      <c r="E115" s="83" t="s">
        <v>993</v>
      </c>
      <c r="F115" s="75">
        <v>224644</v>
      </c>
      <c r="G115" s="76">
        <v>0</v>
      </c>
      <c r="H115" s="75">
        <v>741</v>
      </c>
      <c r="I115" s="75">
        <v>7825</v>
      </c>
      <c r="J115" s="75">
        <v>25299</v>
      </c>
      <c r="K115" s="75">
        <v>24666</v>
      </c>
      <c r="L115" s="75">
        <v>24031</v>
      </c>
      <c r="M115" s="75">
        <v>23397</v>
      </c>
      <c r="N115" s="75">
        <v>22762</v>
      </c>
      <c r="O115" s="75">
        <v>159003</v>
      </c>
      <c r="P115" s="124">
        <f t="shared" si="1"/>
        <v>287724</v>
      </c>
      <c r="Q115" s="85"/>
    </row>
    <row r="116" spans="1:76" ht="78.75" x14ac:dyDescent="0.25">
      <c r="A116" s="210" t="s">
        <v>996</v>
      </c>
      <c r="B116" s="73" t="s">
        <v>734</v>
      </c>
      <c r="C116" s="73" t="s">
        <v>997</v>
      </c>
      <c r="D116" s="83" t="s">
        <v>998</v>
      </c>
      <c r="E116" s="83" t="s">
        <v>908</v>
      </c>
      <c r="F116" s="75">
        <v>658254</v>
      </c>
      <c r="G116" s="76">
        <v>0</v>
      </c>
      <c r="H116" s="75">
        <v>0</v>
      </c>
      <c r="I116" s="75">
        <v>28647</v>
      </c>
      <c r="J116" s="75">
        <v>57735</v>
      </c>
      <c r="K116" s="75">
        <v>56539</v>
      </c>
      <c r="L116" s="75">
        <v>55343</v>
      </c>
      <c r="M116" s="75">
        <v>54148</v>
      </c>
      <c r="N116" s="75">
        <v>52952</v>
      </c>
      <c r="O116" s="75">
        <v>585066</v>
      </c>
      <c r="P116" s="124">
        <f t="shared" si="1"/>
        <v>890430</v>
      </c>
      <c r="Q116" s="85"/>
    </row>
    <row r="117" spans="1:76" ht="16.5" thickBot="1" x14ac:dyDescent="0.3">
      <c r="A117" s="354" t="s">
        <v>999</v>
      </c>
      <c r="B117" s="355"/>
      <c r="C117" s="355"/>
      <c r="D117" s="355"/>
      <c r="E117" s="355"/>
      <c r="F117" s="212">
        <f t="shared" ref="F117:P117" si="2">SUM(F8:F116)</f>
        <v>69834828.299999997</v>
      </c>
      <c r="G117" s="212">
        <f t="shared" si="2"/>
        <v>41138063.780000001</v>
      </c>
      <c r="H117" s="212">
        <f t="shared" si="2"/>
        <v>5058641.2700000005</v>
      </c>
      <c r="I117" s="212">
        <f t="shared" si="2"/>
        <v>4990578.5199999986</v>
      </c>
      <c r="J117" s="212">
        <f t="shared" si="2"/>
        <v>4948295.92</v>
      </c>
      <c r="K117" s="212">
        <f t="shared" si="2"/>
        <v>4605011.7300000004</v>
      </c>
      <c r="L117" s="212">
        <f t="shared" si="2"/>
        <v>4392198.3000000007</v>
      </c>
      <c r="M117" s="212">
        <f t="shared" si="2"/>
        <v>4091184.6499999985</v>
      </c>
      <c r="N117" s="212">
        <f t="shared" si="2"/>
        <v>3788437.7</v>
      </c>
      <c r="O117" s="212">
        <f t="shared" si="2"/>
        <v>24732078.460000005</v>
      </c>
      <c r="P117" s="127">
        <f t="shared" si="2"/>
        <v>56606426.550000019</v>
      </c>
    </row>
    <row r="118" spans="1:76" ht="16.5" thickBot="1" x14ac:dyDescent="0.3">
      <c r="A118" s="356" t="s">
        <v>1000</v>
      </c>
      <c r="B118" s="356"/>
      <c r="C118" s="356"/>
      <c r="D118" s="356"/>
      <c r="E118" s="356"/>
      <c r="F118" s="356"/>
      <c r="G118" s="356"/>
      <c r="H118" s="356"/>
      <c r="I118" s="356"/>
      <c r="J118" s="356"/>
      <c r="K118" s="356"/>
      <c r="L118" s="356"/>
      <c r="M118" s="356"/>
      <c r="N118" s="356"/>
      <c r="O118" s="356"/>
      <c r="P118" s="356"/>
    </row>
    <row r="119" spans="1:76" s="72" customFormat="1" ht="47.25" x14ac:dyDescent="0.25">
      <c r="A119" s="213" t="s">
        <v>733</v>
      </c>
      <c r="B119" s="214" t="s">
        <v>734</v>
      </c>
      <c r="C119" s="214" t="s">
        <v>1001</v>
      </c>
      <c r="D119" s="215" t="s">
        <v>1002</v>
      </c>
      <c r="E119" s="216" t="s">
        <v>1003</v>
      </c>
      <c r="F119" s="217">
        <v>506490</v>
      </c>
      <c r="G119" s="218">
        <v>0</v>
      </c>
      <c r="H119" s="219">
        <v>83.61</v>
      </c>
      <c r="I119" s="219">
        <v>0</v>
      </c>
      <c r="J119" s="219">
        <v>0</v>
      </c>
      <c r="K119" s="219">
        <v>0</v>
      </c>
      <c r="L119" s="219">
        <v>0</v>
      </c>
      <c r="M119" s="219">
        <v>0</v>
      </c>
      <c r="N119" s="219">
        <v>0</v>
      </c>
      <c r="O119" s="219">
        <v>0</v>
      </c>
      <c r="P119" s="220">
        <f t="shared" ref="P119:P129" si="3">SUM(H119:O119)</f>
        <v>83.61</v>
      </c>
      <c r="R119" s="66"/>
      <c r="S119" s="66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</row>
    <row r="120" spans="1:76" s="72" customFormat="1" ht="47.25" x14ac:dyDescent="0.25">
      <c r="A120" s="210" t="s">
        <v>746</v>
      </c>
      <c r="B120" s="69" t="s">
        <v>734</v>
      </c>
      <c r="C120" s="69" t="s">
        <v>1004</v>
      </c>
      <c r="D120" s="68" t="s">
        <v>1005</v>
      </c>
      <c r="E120" s="86" t="s">
        <v>1006</v>
      </c>
      <c r="F120" s="87">
        <v>150209</v>
      </c>
      <c r="G120" s="88">
        <v>84000</v>
      </c>
      <c r="H120" s="91">
        <v>8321.4699999999993</v>
      </c>
      <c r="I120" s="91">
        <v>8757.7900000000009</v>
      </c>
      <c r="J120" s="91">
        <v>8549.5499999999993</v>
      </c>
      <c r="K120" s="91">
        <v>8327.84</v>
      </c>
      <c r="L120" s="91">
        <v>8113.15</v>
      </c>
      <c r="M120" s="91">
        <v>7898.74</v>
      </c>
      <c r="N120" s="91">
        <v>7689.23</v>
      </c>
      <c r="O120" s="70">
        <v>47791.43</v>
      </c>
      <c r="P120" s="123">
        <f t="shared" si="3"/>
        <v>105449.20000000001</v>
      </c>
      <c r="R120" s="66"/>
      <c r="S120" s="66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</row>
    <row r="121" spans="1:76" s="72" customFormat="1" ht="135" customHeight="1" x14ac:dyDescent="0.25">
      <c r="A121" s="210" t="s">
        <v>744</v>
      </c>
      <c r="B121" s="69" t="s">
        <v>734</v>
      </c>
      <c r="C121" s="69" t="s">
        <v>1007</v>
      </c>
      <c r="D121" s="68" t="s">
        <v>1008</v>
      </c>
      <c r="E121" s="86" t="s">
        <v>1009</v>
      </c>
      <c r="F121" s="87">
        <v>373233</v>
      </c>
      <c r="G121" s="88">
        <v>277970</v>
      </c>
      <c r="H121" s="91">
        <v>23640.199999999997</v>
      </c>
      <c r="I121" s="91">
        <v>24395.57</v>
      </c>
      <c r="J121" s="91">
        <v>24008.69</v>
      </c>
      <c r="K121" s="91">
        <v>23458.18</v>
      </c>
      <c r="L121" s="91">
        <v>22930.12</v>
      </c>
      <c r="M121" s="91">
        <v>22402.77</v>
      </c>
      <c r="N121" s="91">
        <v>21892.43</v>
      </c>
      <c r="O121" s="70">
        <v>197845.94</v>
      </c>
      <c r="P121" s="123">
        <f t="shared" si="3"/>
        <v>360573.89999999997</v>
      </c>
      <c r="R121" s="66"/>
      <c r="S121" s="66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</row>
    <row r="122" spans="1:76" s="72" customFormat="1" ht="78.75" x14ac:dyDescent="0.25">
      <c r="A122" s="210" t="s">
        <v>737</v>
      </c>
      <c r="B122" s="69" t="s">
        <v>734</v>
      </c>
      <c r="C122" s="69" t="s">
        <v>1157</v>
      </c>
      <c r="D122" s="68" t="s">
        <v>1010</v>
      </c>
      <c r="E122" s="86" t="s">
        <v>1011</v>
      </c>
      <c r="F122" s="87">
        <v>249000</v>
      </c>
      <c r="G122" s="88">
        <v>36810</v>
      </c>
      <c r="H122" s="91">
        <v>15682.23</v>
      </c>
      <c r="I122" s="91">
        <v>15366.41</v>
      </c>
      <c r="J122" s="91">
        <v>7534.34</v>
      </c>
      <c r="K122" s="91">
        <v>0</v>
      </c>
      <c r="L122" s="91">
        <v>0</v>
      </c>
      <c r="M122" s="91">
        <v>0</v>
      </c>
      <c r="N122" s="91">
        <v>0</v>
      </c>
      <c r="O122" s="91">
        <v>0</v>
      </c>
      <c r="P122" s="123">
        <f t="shared" si="3"/>
        <v>38582.979999999996</v>
      </c>
      <c r="R122" s="66"/>
      <c r="S122" s="66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</row>
    <row r="123" spans="1:76" s="72" customFormat="1" ht="47.25" x14ac:dyDescent="0.25">
      <c r="A123" s="210" t="s">
        <v>745</v>
      </c>
      <c r="B123" s="69" t="s">
        <v>734</v>
      </c>
      <c r="C123" s="69" t="s">
        <v>1012</v>
      </c>
      <c r="D123" s="68" t="s">
        <v>1013</v>
      </c>
      <c r="E123" s="86" t="s">
        <v>1014</v>
      </c>
      <c r="F123" s="87">
        <v>272598</v>
      </c>
      <c r="G123" s="88">
        <v>205868</v>
      </c>
      <c r="H123" s="91">
        <v>16811.239999999998</v>
      </c>
      <c r="I123" s="91">
        <v>17416.72</v>
      </c>
      <c r="J123" s="91">
        <v>17190.96</v>
      </c>
      <c r="K123" s="91">
        <v>16804.28</v>
      </c>
      <c r="L123" s="91">
        <v>16434.32</v>
      </c>
      <c r="M123" s="91">
        <v>16064.87</v>
      </c>
      <c r="N123" s="91">
        <v>15708.37</v>
      </c>
      <c r="O123" s="70">
        <v>153934.51</v>
      </c>
      <c r="P123" s="123">
        <f t="shared" si="3"/>
        <v>270365.27</v>
      </c>
      <c r="R123" s="66"/>
      <c r="S123" s="66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</row>
    <row r="124" spans="1:76" s="72" customFormat="1" ht="141.75" x14ac:dyDescent="0.25">
      <c r="A124" s="210" t="s">
        <v>740</v>
      </c>
      <c r="B124" s="69" t="s">
        <v>734</v>
      </c>
      <c r="C124" s="69" t="s">
        <v>1158</v>
      </c>
      <c r="D124" s="68" t="s">
        <v>1015</v>
      </c>
      <c r="E124" s="86" t="s">
        <v>1016</v>
      </c>
      <c r="F124" s="87">
        <v>67400</v>
      </c>
      <c r="G124" s="88">
        <v>34618</v>
      </c>
      <c r="H124" s="91">
        <v>8309.98</v>
      </c>
      <c r="I124" s="91">
        <v>8234.31</v>
      </c>
      <c r="J124" s="91">
        <v>7982.51</v>
      </c>
      <c r="K124" s="91">
        <v>7713.45</v>
      </c>
      <c r="L124" s="91">
        <v>5613.42</v>
      </c>
      <c r="M124" s="91">
        <v>0</v>
      </c>
      <c r="N124" s="91">
        <v>0</v>
      </c>
      <c r="O124" s="91">
        <v>0</v>
      </c>
      <c r="P124" s="123">
        <f t="shared" si="3"/>
        <v>37853.670000000006</v>
      </c>
      <c r="R124" s="66"/>
      <c r="S124" s="66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</row>
    <row r="125" spans="1:76" s="72" customFormat="1" ht="78.75" x14ac:dyDescent="0.25">
      <c r="A125" s="210" t="s">
        <v>741</v>
      </c>
      <c r="B125" s="69" t="s">
        <v>734</v>
      </c>
      <c r="C125" s="69" t="s">
        <v>1159</v>
      </c>
      <c r="D125" s="68" t="s">
        <v>1015</v>
      </c>
      <c r="E125" s="86" t="s">
        <v>1016</v>
      </c>
      <c r="F125" s="87">
        <v>69210</v>
      </c>
      <c r="G125" s="88">
        <v>35549</v>
      </c>
      <c r="H125" s="91">
        <v>8533.4499999999989</v>
      </c>
      <c r="I125" s="91">
        <v>8455.76</v>
      </c>
      <c r="J125" s="91">
        <v>8197.17</v>
      </c>
      <c r="K125" s="91">
        <v>7920.88</v>
      </c>
      <c r="L125" s="91">
        <v>5764.38</v>
      </c>
      <c r="M125" s="91">
        <v>0</v>
      </c>
      <c r="N125" s="91">
        <v>0</v>
      </c>
      <c r="O125" s="91">
        <v>0</v>
      </c>
      <c r="P125" s="123">
        <f t="shared" si="3"/>
        <v>38871.639999999992</v>
      </c>
      <c r="R125" s="66"/>
      <c r="S125" s="66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</row>
    <row r="126" spans="1:76" s="72" customFormat="1" ht="47.25" x14ac:dyDescent="0.25">
      <c r="A126" s="210" t="s">
        <v>749</v>
      </c>
      <c r="B126" s="69" t="s">
        <v>734</v>
      </c>
      <c r="C126" s="89" t="s">
        <v>1073</v>
      </c>
      <c r="D126" s="68" t="s">
        <v>1017</v>
      </c>
      <c r="E126" s="86" t="s">
        <v>963</v>
      </c>
      <c r="F126" s="87">
        <v>554574</v>
      </c>
      <c r="G126" s="88">
        <f>471168-10608</f>
        <v>460560</v>
      </c>
      <c r="H126" s="91">
        <v>32243.63</v>
      </c>
      <c r="I126" s="91">
        <v>34372.509999999995</v>
      </c>
      <c r="J126" s="91">
        <v>34146.970000000008</v>
      </c>
      <c r="K126" s="91">
        <v>33412.550000000003</v>
      </c>
      <c r="L126" s="91">
        <v>32718.080000000002</v>
      </c>
      <c r="M126" s="91">
        <v>32024.560000000005</v>
      </c>
      <c r="N126" s="91">
        <v>31363.850000000002</v>
      </c>
      <c r="O126" s="70">
        <v>406906.69999999978</v>
      </c>
      <c r="P126" s="123">
        <f t="shared" si="3"/>
        <v>637188.84999999986</v>
      </c>
      <c r="R126" s="66"/>
      <c r="S126" s="66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</row>
    <row r="127" spans="1:76" s="72" customFormat="1" ht="47.25" x14ac:dyDescent="0.25">
      <c r="A127" s="210" t="s">
        <v>752</v>
      </c>
      <c r="B127" s="69" t="s">
        <v>734</v>
      </c>
      <c r="C127" s="89" t="s">
        <v>1018</v>
      </c>
      <c r="D127" s="68" t="s">
        <v>1019</v>
      </c>
      <c r="E127" s="86" t="s">
        <v>1020</v>
      </c>
      <c r="F127" s="87">
        <v>387000</v>
      </c>
      <c r="G127" s="88">
        <f>281271-12932</f>
        <v>268339</v>
      </c>
      <c r="H127" s="91">
        <v>20406.110000000004</v>
      </c>
      <c r="I127" s="91">
        <v>21896.42</v>
      </c>
      <c r="J127" s="91">
        <v>21461.199999999997</v>
      </c>
      <c r="K127" s="91">
        <v>20980.239999999998</v>
      </c>
      <c r="L127" s="91">
        <v>20522.77</v>
      </c>
      <c r="M127" s="91">
        <v>20065.949999999997</v>
      </c>
      <c r="N127" s="91">
        <v>19627.88</v>
      </c>
      <c r="O127" s="70">
        <v>223275.34999999995</v>
      </c>
      <c r="P127" s="123">
        <f t="shared" si="3"/>
        <v>368235.91999999993</v>
      </c>
      <c r="R127" s="66"/>
      <c r="S127" s="66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</row>
    <row r="128" spans="1:76" s="72" customFormat="1" ht="78.75" x14ac:dyDescent="0.25">
      <c r="A128" s="210" t="s">
        <v>753</v>
      </c>
      <c r="B128" s="69" t="s">
        <v>734</v>
      </c>
      <c r="C128" s="89" t="s">
        <v>1072</v>
      </c>
      <c r="D128" s="68" t="s">
        <v>1021</v>
      </c>
      <c r="E128" s="86" t="s">
        <v>1022</v>
      </c>
      <c r="F128" s="87">
        <v>422549</v>
      </c>
      <c r="G128" s="88">
        <f>212160-19632</f>
        <v>192528</v>
      </c>
      <c r="H128" s="91">
        <v>16271.979999999998</v>
      </c>
      <c r="I128" s="91">
        <v>17076.400000000001</v>
      </c>
      <c r="J128" s="91">
        <v>16945.939999999995</v>
      </c>
      <c r="K128" s="91">
        <v>16553.22</v>
      </c>
      <c r="L128" s="91">
        <v>16177.95</v>
      </c>
      <c r="M128" s="91">
        <v>15803.210000000001</v>
      </c>
      <c r="N128" s="91">
        <v>15442.090000000002</v>
      </c>
      <c r="O128" s="70">
        <v>154745.63000000003</v>
      </c>
      <c r="P128" s="123">
        <f t="shared" si="3"/>
        <v>269016.42000000004</v>
      </c>
      <c r="R128" s="66"/>
      <c r="S128" s="66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</row>
    <row r="129" spans="1:116" s="72" customFormat="1" ht="141.75" x14ac:dyDescent="0.25">
      <c r="A129" s="210" t="s">
        <v>754</v>
      </c>
      <c r="B129" s="69" t="s">
        <v>734</v>
      </c>
      <c r="C129" s="69" t="s">
        <v>1071</v>
      </c>
      <c r="D129" s="68" t="s">
        <v>1023</v>
      </c>
      <c r="E129" s="86" t="s">
        <v>1024</v>
      </c>
      <c r="F129" s="87">
        <v>2279588</v>
      </c>
      <c r="G129" s="88">
        <f>874076-56392</f>
        <v>817684</v>
      </c>
      <c r="H129" s="91">
        <v>79217.440000000017</v>
      </c>
      <c r="I129" s="91">
        <v>80952.909999999989</v>
      </c>
      <c r="J129" s="91">
        <v>79476.539999999994</v>
      </c>
      <c r="K129" s="91">
        <v>77547.619999999981</v>
      </c>
      <c r="L129" s="91">
        <v>75682.559999999998</v>
      </c>
      <c r="M129" s="91">
        <v>73820.049999999988</v>
      </c>
      <c r="N129" s="91">
        <v>72002.27</v>
      </c>
      <c r="O129" s="70">
        <v>480299.3800000003</v>
      </c>
      <c r="P129" s="123">
        <f t="shared" si="3"/>
        <v>1018998.7700000003</v>
      </c>
      <c r="R129" s="66"/>
      <c r="S129" s="66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</row>
    <row r="130" spans="1:116" s="72" customFormat="1" x14ac:dyDescent="0.25">
      <c r="A130" s="122"/>
      <c r="B130" s="69"/>
      <c r="C130" s="69"/>
      <c r="D130" s="68"/>
      <c r="E130" s="86"/>
      <c r="F130" s="87"/>
      <c r="G130" s="88"/>
      <c r="H130" s="136"/>
      <c r="I130" s="136"/>
      <c r="J130" s="136"/>
      <c r="K130" s="136"/>
      <c r="L130" s="136"/>
      <c r="M130" s="136"/>
      <c r="N130" s="136"/>
      <c r="O130" s="137"/>
      <c r="P130" s="123"/>
      <c r="R130" s="66"/>
      <c r="S130" s="66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</row>
    <row r="131" spans="1:116" x14ac:dyDescent="0.25">
      <c r="A131" s="317" t="s">
        <v>1025</v>
      </c>
      <c r="B131" s="318"/>
      <c r="C131" s="318"/>
      <c r="D131" s="318"/>
      <c r="E131" s="318"/>
      <c r="F131" s="90">
        <f t="shared" ref="F131:P131" si="4">SUM(F119:F130)</f>
        <v>5331851</v>
      </c>
      <c r="G131" s="90">
        <f t="shared" si="4"/>
        <v>2413926</v>
      </c>
      <c r="H131" s="90">
        <f t="shared" si="4"/>
        <v>229521.34000000003</v>
      </c>
      <c r="I131" s="90">
        <f t="shared" si="4"/>
        <v>236924.79999999999</v>
      </c>
      <c r="J131" s="90">
        <f t="shared" si="4"/>
        <v>225493.87</v>
      </c>
      <c r="K131" s="90">
        <f t="shared" si="4"/>
        <v>212718.25999999995</v>
      </c>
      <c r="L131" s="90">
        <f t="shared" si="4"/>
        <v>203956.75</v>
      </c>
      <c r="M131" s="90">
        <f t="shared" si="4"/>
        <v>188080.15</v>
      </c>
      <c r="N131" s="90">
        <f t="shared" si="4"/>
        <v>183726.12</v>
      </c>
      <c r="O131" s="90">
        <f t="shared" si="4"/>
        <v>1664798.9400000002</v>
      </c>
      <c r="P131" s="221">
        <f t="shared" si="4"/>
        <v>3145220.2300000004</v>
      </c>
      <c r="S131" s="66"/>
    </row>
    <row r="132" spans="1:116" x14ac:dyDescent="0.25">
      <c r="A132" s="319" t="s">
        <v>1026</v>
      </c>
      <c r="B132" s="320"/>
      <c r="C132" s="320"/>
      <c r="D132" s="320"/>
      <c r="E132" s="320"/>
      <c r="F132" s="320"/>
      <c r="G132" s="320"/>
      <c r="H132" s="320"/>
      <c r="I132" s="320"/>
      <c r="J132" s="320"/>
      <c r="K132" s="320"/>
      <c r="L132" s="320"/>
      <c r="M132" s="320"/>
      <c r="N132" s="320"/>
      <c r="O132" s="320"/>
      <c r="P132" s="321"/>
    </row>
    <row r="133" spans="1:116" s="72" customFormat="1" x14ac:dyDescent="0.25">
      <c r="A133" s="122" t="s">
        <v>733</v>
      </c>
      <c r="B133" s="69"/>
      <c r="C133" s="69"/>
      <c r="D133" s="68"/>
      <c r="E133" s="86"/>
      <c r="F133" s="87"/>
      <c r="G133" s="88"/>
      <c r="H133" s="91"/>
      <c r="I133" s="91"/>
      <c r="J133" s="91"/>
      <c r="K133" s="91"/>
      <c r="L133" s="91">
        <v>0</v>
      </c>
      <c r="M133" s="91">
        <v>0</v>
      </c>
      <c r="N133" s="91">
        <v>0</v>
      </c>
      <c r="O133" s="92">
        <v>0</v>
      </c>
      <c r="P133" s="124">
        <f>SUM(H133:O133)</f>
        <v>0</v>
      </c>
      <c r="Q133" s="66"/>
      <c r="R133" s="64"/>
      <c r="S133" s="66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</row>
    <row r="134" spans="1:116" ht="16.5" thickBot="1" x14ac:dyDescent="0.3">
      <c r="A134" s="322" t="s">
        <v>1027</v>
      </c>
      <c r="B134" s="323"/>
      <c r="C134" s="323"/>
      <c r="D134" s="323"/>
      <c r="E134" s="323"/>
      <c r="F134" s="126">
        <f t="shared" ref="F134:P134" si="5">SUM(F133:F133)</f>
        <v>0</v>
      </c>
      <c r="G134" s="126">
        <f t="shared" si="5"/>
        <v>0</v>
      </c>
      <c r="H134" s="126">
        <f t="shared" si="5"/>
        <v>0</v>
      </c>
      <c r="I134" s="126">
        <f t="shared" si="5"/>
        <v>0</v>
      </c>
      <c r="J134" s="126">
        <f t="shared" si="5"/>
        <v>0</v>
      </c>
      <c r="K134" s="126">
        <f t="shared" si="5"/>
        <v>0</v>
      </c>
      <c r="L134" s="126">
        <f t="shared" si="5"/>
        <v>0</v>
      </c>
      <c r="M134" s="126">
        <f t="shared" si="5"/>
        <v>0</v>
      </c>
      <c r="N134" s="126">
        <f t="shared" si="5"/>
        <v>0</v>
      </c>
      <c r="O134" s="126">
        <f t="shared" si="5"/>
        <v>0</v>
      </c>
      <c r="P134" s="127">
        <f t="shared" si="5"/>
        <v>0</v>
      </c>
      <c r="S134" s="66"/>
    </row>
    <row r="136" spans="1:116" x14ac:dyDescent="0.25">
      <c r="A136" s="324" t="s">
        <v>1028</v>
      </c>
      <c r="B136" s="325"/>
      <c r="C136" s="325"/>
      <c r="D136" s="325"/>
      <c r="E136" s="325"/>
      <c r="F136" s="325"/>
      <c r="G136" s="326"/>
      <c r="H136" s="93">
        <f t="shared" ref="H136:P136" si="6">SUM(H131,H117,H134)</f>
        <v>5288162.6100000003</v>
      </c>
      <c r="I136" s="93">
        <f t="shared" si="6"/>
        <v>5227503.3199999984</v>
      </c>
      <c r="J136" s="93">
        <f t="shared" si="6"/>
        <v>5173789.79</v>
      </c>
      <c r="K136" s="93">
        <f t="shared" si="6"/>
        <v>4817729.99</v>
      </c>
      <c r="L136" s="93">
        <f t="shared" si="6"/>
        <v>4596155.0500000007</v>
      </c>
      <c r="M136" s="93">
        <f t="shared" si="6"/>
        <v>4279264.7999999989</v>
      </c>
      <c r="N136" s="93">
        <f t="shared" si="6"/>
        <v>3972163.8200000003</v>
      </c>
      <c r="O136" s="93">
        <f t="shared" si="6"/>
        <v>26396877.400000006</v>
      </c>
      <c r="P136" s="93">
        <f t="shared" si="6"/>
        <v>59751646.780000016</v>
      </c>
    </row>
    <row r="139" spans="1:116" x14ac:dyDescent="0.25">
      <c r="A139" s="328" t="s">
        <v>1029</v>
      </c>
      <c r="B139" s="329"/>
      <c r="C139" s="329"/>
      <c r="D139" s="329"/>
      <c r="E139" s="329"/>
      <c r="F139" s="329"/>
      <c r="G139" s="330"/>
      <c r="H139" s="94">
        <f t="shared" ref="H139:N139" si="7">H136/$O$141</f>
        <v>0.10436581275308253</v>
      </c>
      <c r="I139" s="94">
        <f t="shared" si="7"/>
        <v>0.10316865665771141</v>
      </c>
      <c r="J139" s="94">
        <f t="shared" si="7"/>
        <v>0.10210858028946847</v>
      </c>
      <c r="K139" s="94">
        <f t="shared" si="7"/>
        <v>9.5081475951672781E-2</v>
      </c>
      <c r="L139" s="94">
        <f t="shared" si="7"/>
        <v>9.0708530109370952E-2</v>
      </c>
      <c r="M139" s="94">
        <f t="shared" si="7"/>
        <v>8.4454465903357881E-2</v>
      </c>
      <c r="N139" s="94">
        <f t="shared" si="7"/>
        <v>7.8393600204114941E-2</v>
      </c>
      <c r="O139" s="95" t="s">
        <v>1030</v>
      </c>
      <c r="P139" s="95" t="s">
        <v>1030</v>
      </c>
    </row>
    <row r="140" spans="1:116" x14ac:dyDescent="0.25">
      <c r="A140" s="96"/>
      <c r="B140" s="97"/>
      <c r="C140" s="97"/>
      <c r="D140" s="97"/>
    </row>
    <row r="141" spans="1:116" x14ac:dyDescent="0.25">
      <c r="A141" s="331" t="s">
        <v>1031</v>
      </c>
      <c r="B141" s="332"/>
      <c r="C141" s="332"/>
      <c r="D141" s="332"/>
      <c r="E141" s="332"/>
      <c r="F141" s="332"/>
      <c r="G141" s="333"/>
      <c r="O141" s="340">
        <v>50669491</v>
      </c>
      <c r="P141" s="341"/>
      <c r="DL141" s="98" t="s">
        <v>1032</v>
      </c>
    </row>
    <row r="142" spans="1:116" x14ac:dyDescent="0.25">
      <c r="A142" s="334"/>
      <c r="B142" s="335"/>
      <c r="C142" s="335"/>
      <c r="D142" s="335"/>
      <c r="E142" s="335"/>
      <c r="F142" s="335"/>
      <c r="G142" s="336"/>
      <c r="M142" s="99"/>
      <c r="N142" s="100"/>
      <c r="O142" s="342"/>
      <c r="P142" s="343"/>
    </row>
    <row r="143" spans="1:116" x14ac:dyDescent="0.25">
      <c r="A143" s="337"/>
      <c r="B143" s="338"/>
      <c r="C143" s="338"/>
      <c r="D143" s="338"/>
      <c r="E143" s="338"/>
      <c r="F143" s="338"/>
      <c r="G143" s="339"/>
      <c r="M143" s="99"/>
      <c r="N143" s="100"/>
      <c r="O143" s="344"/>
      <c r="P143" s="345"/>
    </row>
    <row r="144" spans="1:116" x14ac:dyDescent="0.25">
      <c r="M144" s="99"/>
      <c r="N144" s="99"/>
    </row>
    <row r="146" spans="1:17" s="107" customFormat="1" x14ac:dyDescent="0.25">
      <c r="A146" s="101" t="s">
        <v>1033</v>
      </c>
      <c r="B146" s="102"/>
      <c r="C146" s="103"/>
      <c r="D146" s="103"/>
      <c r="E146" s="104"/>
      <c r="F146" s="105"/>
      <c r="G146" s="106"/>
      <c r="Q146" s="108"/>
    </row>
    <row r="147" spans="1:17" s="107" customFormat="1" x14ac:dyDescent="0.25">
      <c r="A147" s="103"/>
      <c r="B147" s="103"/>
      <c r="C147" s="109"/>
      <c r="D147" s="103"/>
      <c r="E147" s="104"/>
      <c r="F147" s="105"/>
      <c r="G147" s="106"/>
      <c r="Q147" s="108"/>
    </row>
    <row r="148" spans="1:17" s="111" customFormat="1" ht="18.75" x14ac:dyDescent="0.3">
      <c r="A148" s="110"/>
      <c r="B148" s="315" t="s">
        <v>1053</v>
      </c>
      <c r="C148" s="316"/>
      <c r="D148" s="316"/>
      <c r="E148" s="316"/>
      <c r="F148" s="316"/>
      <c r="G148" s="316"/>
      <c r="H148" s="316"/>
      <c r="I148" s="316"/>
      <c r="J148" s="316"/>
      <c r="K148" s="316"/>
      <c r="L148" s="316"/>
      <c r="M148" s="316"/>
      <c r="N148" s="316"/>
      <c r="O148" s="316"/>
      <c r="P148" s="316"/>
      <c r="Q148" s="112"/>
    </row>
    <row r="149" spans="1:17" x14ac:dyDescent="0.25">
      <c r="A149" s="113"/>
      <c r="B149" s="113"/>
      <c r="C149" s="114"/>
      <c r="D149" s="113"/>
      <c r="E149" s="72"/>
      <c r="F149" s="115"/>
      <c r="G149" s="116"/>
    </row>
    <row r="150" spans="1:17" ht="18" x14ac:dyDescent="0.25">
      <c r="A150" s="117"/>
      <c r="B150" s="118"/>
      <c r="C150" s="117"/>
      <c r="D150" s="119"/>
      <c r="E150" s="120"/>
      <c r="F150" s="119"/>
      <c r="K150" s="121"/>
    </row>
  </sheetData>
  <mergeCells count="22">
    <mergeCell ref="B148:P148"/>
    <mergeCell ref="G1:P3"/>
    <mergeCell ref="A131:E131"/>
    <mergeCell ref="A132:P132"/>
    <mergeCell ref="A134:E134"/>
    <mergeCell ref="A136:G136"/>
    <mergeCell ref="A4:P4"/>
    <mergeCell ref="A139:G139"/>
    <mergeCell ref="A141:G143"/>
    <mergeCell ref="O141:P143"/>
    <mergeCell ref="G5:G6"/>
    <mergeCell ref="H5:O5"/>
    <mergeCell ref="P5:P6"/>
    <mergeCell ref="A7:P7"/>
    <mergeCell ref="A117:E117"/>
    <mergeCell ref="A118:P118"/>
    <mergeCell ref="F5:F6"/>
    <mergeCell ref="A5:A6"/>
    <mergeCell ref="B5:B6"/>
    <mergeCell ref="C5:C6"/>
    <mergeCell ref="D5:D6"/>
    <mergeCell ref="E5:E6"/>
  </mergeCells>
  <pageMargins left="0.70866141732283472" right="0.27559055118110237" top="0.47244094488188981" bottom="0.35433070866141736" header="0.31496062992125984" footer="0.31496062992125984"/>
  <pageSetup paperSize="8" scale="65" orientation="landscape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E1" sqref="E1"/>
    </sheetView>
  </sheetViews>
  <sheetFormatPr defaultColWidth="9.140625" defaultRowHeight="15.75" x14ac:dyDescent="0.25"/>
  <cols>
    <col min="1" max="1" width="14.42578125" style="107" customWidth="1"/>
    <col min="2" max="2" width="85" style="107" customWidth="1"/>
    <col min="3" max="3" width="18" style="107" customWidth="1"/>
    <col min="4" max="16384" width="9.140625" style="107"/>
  </cols>
  <sheetData>
    <row r="1" spans="1:3" ht="52.9" customHeight="1" x14ac:dyDescent="0.25">
      <c r="B1" s="358" t="s">
        <v>1161</v>
      </c>
      <c r="C1" s="358"/>
    </row>
    <row r="2" spans="1:3" x14ac:dyDescent="0.25">
      <c r="A2" s="138"/>
      <c r="B2" s="138"/>
      <c r="C2" s="139"/>
    </row>
    <row r="3" spans="1:3" x14ac:dyDescent="0.25">
      <c r="A3" s="359" t="s">
        <v>1034</v>
      </c>
      <c r="B3" s="359"/>
      <c r="C3" s="360"/>
    </row>
    <row r="4" spans="1:3" x14ac:dyDescent="0.25">
      <c r="A4" s="361"/>
      <c r="B4" s="362"/>
    </row>
    <row r="5" spans="1:3" x14ac:dyDescent="0.25">
      <c r="A5" s="363" t="s">
        <v>1035</v>
      </c>
      <c r="B5" s="363" t="s">
        <v>1036</v>
      </c>
      <c r="C5" s="363" t="s">
        <v>1037</v>
      </c>
    </row>
    <row r="6" spans="1:3" x14ac:dyDescent="0.25">
      <c r="A6" s="364"/>
      <c r="B6" s="365"/>
      <c r="C6" s="366"/>
    </row>
    <row r="7" spans="1:3" x14ac:dyDescent="0.25">
      <c r="A7" s="140"/>
      <c r="B7" s="141"/>
      <c r="C7" s="142"/>
    </row>
    <row r="8" spans="1:3" x14ac:dyDescent="0.25">
      <c r="A8" s="143"/>
      <c r="B8" s="144" t="s">
        <v>1038</v>
      </c>
      <c r="C8" s="145"/>
    </row>
    <row r="9" spans="1:3" x14ac:dyDescent="0.25">
      <c r="A9" s="143"/>
      <c r="B9" s="146" t="s">
        <v>1039</v>
      </c>
      <c r="C9" s="147">
        <f>C11</f>
        <v>6532</v>
      </c>
    </row>
    <row r="10" spans="1:3" x14ac:dyDescent="0.25">
      <c r="A10" s="140"/>
      <c r="B10" s="148"/>
      <c r="C10" s="149"/>
    </row>
    <row r="11" spans="1:3" x14ac:dyDescent="0.25">
      <c r="A11" s="148">
        <v>23000</v>
      </c>
      <c r="B11" s="148" t="s">
        <v>1040</v>
      </c>
      <c r="C11" s="150">
        <f>C12+C13</f>
        <v>6532</v>
      </c>
    </row>
    <row r="12" spans="1:3" x14ac:dyDescent="0.25">
      <c r="A12" s="142">
        <v>23410</v>
      </c>
      <c r="B12" s="142" t="s">
        <v>1041</v>
      </c>
      <c r="C12" s="151">
        <v>6000</v>
      </c>
    </row>
    <row r="13" spans="1:3" x14ac:dyDescent="0.25">
      <c r="A13" s="142">
        <v>23510</v>
      </c>
      <c r="B13" s="142" t="s">
        <v>1042</v>
      </c>
      <c r="C13" s="142">
        <v>532</v>
      </c>
    </row>
    <row r="14" spans="1:3" s="153" customFormat="1" x14ac:dyDescent="0.25">
      <c r="A14" s="152"/>
      <c r="B14" s="152"/>
      <c r="C14" s="152"/>
    </row>
    <row r="15" spans="1:3" s="155" customFormat="1" x14ac:dyDescent="0.25">
      <c r="A15" s="154"/>
      <c r="B15" s="144" t="s">
        <v>1043</v>
      </c>
      <c r="C15" s="154"/>
    </row>
    <row r="16" spans="1:3" s="158" customFormat="1" x14ac:dyDescent="0.25">
      <c r="A16" s="156"/>
      <c r="B16" s="146" t="s">
        <v>1044</v>
      </c>
      <c r="C16" s="157">
        <f>C18+C22</f>
        <v>6572</v>
      </c>
    </row>
    <row r="17" spans="1:3" s="162" customFormat="1" x14ac:dyDescent="0.25">
      <c r="A17" s="159"/>
      <c r="B17" s="160"/>
      <c r="C17" s="161"/>
    </row>
    <row r="18" spans="1:3" s="166" customFormat="1" x14ac:dyDescent="0.25">
      <c r="A18" s="163" t="s">
        <v>408</v>
      </c>
      <c r="B18" s="164" t="s">
        <v>1045</v>
      </c>
      <c r="C18" s="165">
        <f>SUM(C19)</f>
        <v>6040</v>
      </c>
    </row>
    <row r="19" spans="1:3" s="167" customFormat="1" x14ac:dyDescent="0.25">
      <c r="A19" s="163" t="s">
        <v>446</v>
      </c>
      <c r="B19" s="164" t="s">
        <v>447</v>
      </c>
      <c r="C19" s="165">
        <f>SUM(C20)</f>
        <v>6040</v>
      </c>
    </row>
    <row r="20" spans="1:3" s="167" customFormat="1" x14ac:dyDescent="0.25">
      <c r="A20" s="168" t="s">
        <v>460</v>
      </c>
      <c r="B20" s="169" t="s">
        <v>461</v>
      </c>
      <c r="C20" s="169">
        <v>6040</v>
      </c>
    </row>
    <row r="21" spans="1:3" x14ac:dyDescent="0.25">
      <c r="A21" s="168"/>
      <c r="B21" s="169"/>
      <c r="C21" s="169"/>
    </row>
    <row r="22" spans="1:3" x14ac:dyDescent="0.25">
      <c r="A22" s="179" t="s">
        <v>478</v>
      </c>
      <c r="B22" s="180" t="s">
        <v>1046</v>
      </c>
      <c r="C22" s="180">
        <v>532</v>
      </c>
    </row>
    <row r="23" spans="1:3" x14ac:dyDescent="0.25">
      <c r="A23" s="179" t="s">
        <v>548</v>
      </c>
      <c r="B23" s="180" t="s">
        <v>1047</v>
      </c>
      <c r="C23" s="180">
        <v>532</v>
      </c>
    </row>
    <row r="24" spans="1:3" x14ac:dyDescent="0.25">
      <c r="A24" s="168" t="s">
        <v>208</v>
      </c>
      <c r="B24" s="169" t="s">
        <v>1048</v>
      </c>
      <c r="C24" s="169">
        <v>532</v>
      </c>
    </row>
    <row r="25" spans="1:3" x14ac:dyDescent="0.25">
      <c r="A25" s="168"/>
      <c r="B25" s="169"/>
      <c r="C25" s="169"/>
    </row>
    <row r="26" spans="1:3" x14ac:dyDescent="0.25">
      <c r="A26" s="148"/>
      <c r="B26" s="148" t="s">
        <v>658</v>
      </c>
      <c r="C26" s="149">
        <v>40</v>
      </c>
    </row>
    <row r="27" spans="1:3" x14ac:dyDescent="0.25">
      <c r="A27" s="148"/>
      <c r="B27" s="148" t="s">
        <v>659</v>
      </c>
      <c r="C27" s="149">
        <v>0</v>
      </c>
    </row>
    <row r="28" spans="1:3" x14ac:dyDescent="0.25">
      <c r="C28" s="166"/>
    </row>
    <row r="29" spans="1:3" x14ac:dyDescent="0.25">
      <c r="C29" s="166"/>
    </row>
    <row r="30" spans="1:3" x14ac:dyDescent="0.25">
      <c r="A30" s="101" t="s">
        <v>1160</v>
      </c>
      <c r="B30" s="170"/>
      <c r="C30" s="170"/>
    </row>
    <row r="31" spans="1:3" x14ac:dyDescent="0.25">
      <c r="A31" s="170"/>
      <c r="B31" s="170"/>
    </row>
    <row r="32" spans="1:3" x14ac:dyDescent="0.25">
      <c r="A32" s="357" t="s">
        <v>1052</v>
      </c>
      <c r="B32" s="357"/>
      <c r="C32" s="357"/>
    </row>
    <row r="33" spans="1:3" x14ac:dyDescent="0.25">
      <c r="A33" s="170"/>
      <c r="B33" s="170"/>
    </row>
    <row r="34" spans="1:3" x14ac:dyDescent="0.25">
      <c r="B34" s="170"/>
      <c r="C34" s="170"/>
    </row>
    <row r="35" spans="1:3" x14ac:dyDescent="0.25">
      <c r="A35" s="170"/>
      <c r="B35" s="170"/>
      <c r="C35" s="170"/>
    </row>
    <row r="37" spans="1:3" x14ac:dyDescent="0.25">
      <c r="C37" s="170"/>
    </row>
    <row r="38" spans="1:3" x14ac:dyDescent="0.25">
      <c r="B38" s="170"/>
      <c r="C38" s="170"/>
    </row>
    <row r="39" spans="1:3" x14ac:dyDescent="0.25">
      <c r="B39" s="170"/>
      <c r="C39" s="170"/>
    </row>
    <row r="40" spans="1:3" x14ac:dyDescent="0.25">
      <c r="B40" s="170"/>
      <c r="C40" s="170"/>
    </row>
    <row r="41" spans="1:3" x14ac:dyDescent="0.25">
      <c r="B41" s="170"/>
      <c r="C41" s="170"/>
    </row>
    <row r="42" spans="1:3" x14ac:dyDescent="0.25">
      <c r="B42" s="170"/>
      <c r="C42" s="170"/>
    </row>
  </sheetData>
  <mergeCells count="7">
    <mergeCell ref="A32:C32"/>
    <mergeCell ref="B1:C1"/>
    <mergeCell ref="A3:C3"/>
    <mergeCell ref="A4:B4"/>
    <mergeCell ref="A5:A6"/>
    <mergeCell ref="B5:B6"/>
    <mergeCell ref="C5:C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J1" sqref="J1"/>
    </sheetView>
  </sheetViews>
  <sheetFormatPr defaultColWidth="9.140625" defaultRowHeight="12.75" customHeight="1" outlineLevelRow="2" x14ac:dyDescent="0.2"/>
  <cols>
    <col min="1" max="4" width="7.42578125" style="171" customWidth="1"/>
    <col min="5" max="5" width="9.140625" style="171"/>
    <col min="6" max="6" width="37.5703125" style="171" customWidth="1"/>
    <col min="7" max="7" width="11.5703125" style="171" customWidth="1"/>
    <col min="8" max="8" width="13.85546875" style="171" customWidth="1"/>
    <col min="9" max="16384" width="9.140625" style="171"/>
  </cols>
  <sheetData>
    <row r="1" spans="1:15" ht="81" customHeight="1" x14ac:dyDescent="0.25">
      <c r="B1" s="172"/>
      <c r="C1" s="172"/>
      <c r="D1" s="172"/>
      <c r="E1" s="172"/>
      <c r="F1" s="358" t="s">
        <v>1162</v>
      </c>
      <c r="G1" s="358"/>
      <c r="H1" s="358"/>
      <c r="I1" s="173"/>
      <c r="J1" s="173"/>
      <c r="K1" s="173"/>
      <c r="L1" s="173"/>
      <c r="M1" s="173"/>
      <c r="N1" s="173"/>
      <c r="O1" s="173"/>
    </row>
    <row r="2" spans="1:15" ht="15.75" x14ac:dyDescent="0.25">
      <c r="B2" s="172"/>
      <c r="C2" s="172"/>
      <c r="D2" s="172"/>
      <c r="E2" s="172"/>
      <c r="F2" s="184"/>
      <c r="G2" s="184"/>
      <c r="H2" s="184"/>
      <c r="I2" s="173"/>
      <c r="J2" s="173"/>
      <c r="K2" s="173"/>
      <c r="L2" s="173"/>
      <c r="M2" s="173"/>
      <c r="N2" s="173"/>
      <c r="O2" s="173"/>
    </row>
    <row r="4" spans="1:15" ht="15.75" x14ac:dyDescent="0.2">
      <c r="A4" s="368" t="s">
        <v>1163</v>
      </c>
      <c r="B4" s="368"/>
      <c r="C4" s="368"/>
      <c r="D4" s="368"/>
      <c r="E4" s="368"/>
      <c r="F4" s="368"/>
      <c r="G4" s="368"/>
      <c r="H4" s="368"/>
    </row>
    <row r="6" spans="1:15" ht="12.75" customHeight="1" x14ac:dyDescent="0.2">
      <c r="A6" s="369" t="s">
        <v>271</v>
      </c>
      <c r="B6" s="370"/>
      <c r="C6" s="370"/>
      <c r="D6" s="371"/>
      <c r="E6" s="378" t="s">
        <v>660</v>
      </c>
      <c r="F6" s="378"/>
      <c r="G6" s="379" t="s">
        <v>664</v>
      </c>
      <c r="H6" s="174" t="s">
        <v>228</v>
      </c>
    </row>
    <row r="7" spans="1:15" x14ac:dyDescent="0.2">
      <c r="A7" s="372"/>
      <c r="B7" s="373"/>
      <c r="C7" s="373"/>
      <c r="D7" s="374"/>
      <c r="E7" s="378"/>
      <c r="F7" s="378"/>
      <c r="G7" s="380"/>
      <c r="H7" s="174" t="s">
        <v>229</v>
      </c>
    </row>
    <row r="8" spans="1:15" ht="25.5" x14ac:dyDescent="0.2">
      <c r="A8" s="375"/>
      <c r="B8" s="376"/>
      <c r="C8" s="376"/>
      <c r="D8" s="377"/>
      <c r="E8" s="378" t="s">
        <v>663</v>
      </c>
      <c r="F8" s="378"/>
      <c r="G8" s="381"/>
      <c r="H8" s="174" t="s">
        <v>664</v>
      </c>
    </row>
    <row r="9" spans="1:15" x14ac:dyDescent="0.2">
      <c r="A9" s="382" t="s">
        <v>7</v>
      </c>
      <c r="B9" s="382"/>
      <c r="C9" s="382"/>
      <c r="D9" s="382"/>
      <c r="E9" s="382"/>
      <c r="F9" s="382"/>
      <c r="G9" s="175">
        <f>G10+G13</f>
        <v>6572</v>
      </c>
      <c r="H9" s="175">
        <f>H10+H13</f>
        <v>6572</v>
      </c>
    </row>
    <row r="10" spans="1:15" x14ac:dyDescent="0.2">
      <c r="A10" s="176" t="s">
        <v>408</v>
      </c>
      <c r="B10" s="367" t="s">
        <v>409</v>
      </c>
      <c r="C10" s="367"/>
      <c r="D10" s="367"/>
      <c r="E10" s="367"/>
      <c r="F10" s="367"/>
      <c r="G10" s="175">
        <v>6040</v>
      </c>
      <c r="H10" s="175">
        <v>6040</v>
      </c>
    </row>
    <row r="11" spans="1:15" outlineLevel="1" x14ac:dyDescent="0.2">
      <c r="A11" s="383"/>
      <c r="B11" s="383"/>
      <c r="C11" s="177" t="s">
        <v>446</v>
      </c>
      <c r="D11" s="383" t="s">
        <v>447</v>
      </c>
      <c r="E11" s="383"/>
      <c r="F11" s="383"/>
      <c r="G11" s="175">
        <v>6040</v>
      </c>
      <c r="H11" s="175">
        <v>6040</v>
      </c>
    </row>
    <row r="12" spans="1:15" outlineLevel="2" x14ac:dyDescent="0.2">
      <c r="A12" s="367"/>
      <c r="B12" s="367"/>
      <c r="C12" s="367"/>
      <c r="D12" s="367"/>
      <c r="E12" s="176" t="s">
        <v>460</v>
      </c>
      <c r="F12" s="176" t="s">
        <v>461</v>
      </c>
      <c r="G12" s="175">
        <v>6040</v>
      </c>
      <c r="H12" s="178">
        <v>6040</v>
      </c>
    </row>
    <row r="13" spans="1:15" outlineLevel="2" x14ac:dyDescent="0.2">
      <c r="A13" s="176" t="s">
        <v>478</v>
      </c>
      <c r="B13" s="367" t="s">
        <v>1046</v>
      </c>
      <c r="C13" s="367"/>
      <c r="D13" s="367"/>
      <c r="E13" s="367"/>
      <c r="F13" s="367"/>
      <c r="G13" s="175">
        <v>532</v>
      </c>
      <c r="H13" s="175">
        <v>532</v>
      </c>
    </row>
    <row r="14" spans="1:15" outlineLevel="2" x14ac:dyDescent="0.2">
      <c r="A14" s="383"/>
      <c r="B14" s="383"/>
      <c r="C14" s="177" t="s">
        <v>548</v>
      </c>
      <c r="D14" s="383" t="s">
        <v>1049</v>
      </c>
      <c r="E14" s="383"/>
      <c r="F14" s="383"/>
      <c r="G14" s="175">
        <v>532</v>
      </c>
      <c r="H14" s="175">
        <v>532</v>
      </c>
    </row>
    <row r="15" spans="1:15" outlineLevel="2" x14ac:dyDescent="0.2">
      <c r="A15" s="367"/>
      <c r="B15" s="367"/>
      <c r="C15" s="367"/>
      <c r="D15" s="367"/>
      <c r="E15" s="176">
        <v>9512</v>
      </c>
      <c r="F15" s="176" t="s">
        <v>1050</v>
      </c>
      <c r="G15" s="175">
        <v>532</v>
      </c>
      <c r="H15" s="178">
        <v>532</v>
      </c>
    </row>
    <row r="16" spans="1:15" outlineLevel="2" x14ac:dyDescent="0.2">
      <c r="A16" s="181"/>
      <c r="B16" s="181"/>
      <c r="C16" s="181"/>
      <c r="D16" s="181"/>
      <c r="E16" s="181"/>
      <c r="F16" s="181"/>
      <c r="G16" s="183"/>
      <c r="H16" s="182"/>
    </row>
    <row r="18" spans="1:8" ht="15.75" x14ac:dyDescent="0.25">
      <c r="A18" s="101" t="s">
        <v>1160</v>
      </c>
      <c r="B18" s="170"/>
      <c r="C18" s="170"/>
    </row>
    <row r="19" spans="1:8" ht="15.75" x14ac:dyDescent="0.25">
      <c r="A19" s="170"/>
      <c r="B19" s="170"/>
      <c r="C19" s="107"/>
    </row>
    <row r="20" spans="1:8" ht="15.75" x14ac:dyDescent="0.25">
      <c r="A20" s="357" t="s">
        <v>1052</v>
      </c>
      <c r="B20" s="357"/>
      <c r="C20" s="357"/>
      <c r="D20" s="357"/>
      <c r="E20" s="357"/>
      <c r="F20" s="357"/>
      <c r="G20" s="357"/>
      <c r="H20" s="357"/>
    </row>
    <row r="21" spans="1:8" ht="15.75" x14ac:dyDescent="0.25">
      <c r="A21" s="170"/>
      <c r="B21" s="170"/>
      <c r="C21" s="107"/>
    </row>
    <row r="22" spans="1:8" ht="15.75" x14ac:dyDescent="0.25">
      <c r="A22" s="362"/>
      <c r="B22" s="362"/>
      <c r="C22" s="362"/>
      <c r="D22" s="362"/>
      <c r="E22" s="362"/>
      <c r="F22" s="362"/>
      <c r="G22" s="362"/>
      <c r="H22" s="362"/>
    </row>
  </sheetData>
  <mergeCells count="17">
    <mergeCell ref="A22:H22"/>
    <mergeCell ref="A20:H20"/>
    <mergeCell ref="B13:F13"/>
    <mergeCell ref="A14:B14"/>
    <mergeCell ref="D14:F14"/>
    <mergeCell ref="A15:D15"/>
    <mergeCell ref="F1:H1"/>
    <mergeCell ref="A9:F9"/>
    <mergeCell ref="B10:F10"/>
    <mergeCell ref="A11:B11"/>
    <mergeCell ref="D11:F11"/>
    <mergeCell ref="A12:D12"/>
    <mergeCell ref="A4:H4"/>
    <mergeCell ref="A6:D8"/>
    <mergeCell ref="E6:F7"/>
    <mergeCell ref="G6:G8"/>
    <mergeCell ref="E8:F8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33CC5100B81A42B945CE9210808794" ma:contentTypeVersion="12" ma:contentTypeDescription="Create a new document." ma:contentTypeScope="" ma:versionID="434d033cbeae589540430e473bd22341">
  <xsd:schema xmlns:xsd="http://www.w3.org/2001/XMLSchema" xmlns:xs="http://www.w3.org/2001/XMLSchema" xmlns:p="http://schemas.microsoft.com/office/2006/metadata/properties" xmlns:ns2="00e80964-bc51-4585-b49a-8aafd237c169" xmlns:ns3="400f1068-6c1c-4d4a-b829-dfece9a8e6a8" targetNamespace="http://schemas.microsoft.com/office/2006/metadata/properties" ma:root="true" ma:fieldsID="4c66bb4172fda7b1c5abbb5470c2e0e2" ns2:_="" ns3:_="">
    <xsd:import namespace="00e80964-bc51-4585-b49a-8aafd237c169"/>
    <xsd:import namespace="400f1068-6c1c-4d4a-b829-dfece9a8e6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e80964-bc51-4585-b49a-8aafd237c1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026f578-3aa6-47b5-940c-f0b6d8b2b4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0f1068-6c1c-4d4a-b829-dfece9a8e6a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cd6f09e-20a0-420e-9f66-371428d5d077}" ma:internalName="TaxCatchAll" ma:showField="CatchAllData" ma:web="400f1068-6c1c-4d4a-b829-dfece9a8e6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e80964-bc51-4585-b49a-8aafd237c169">
      <Terms xmlns="http://schemas.microsoft.com/office/infopath/2007/PartnerControls"/>
    </lcf76f155ced4ddcb4097134ff3c332f>
    <TaxCatchAll xmlns="400f1068-6c1c-4d4a-b829-dfece9a8e6a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8FFDB2-C149-42BA-9AA3-36FDA6310C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e80964-bc51-4585-b49a-8aafd237c169"/>
    <ds:schemaRef ds:uri="400f1068-6c1c-4d4a-b829-dfece9a8e6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5BA05A-931C-49C1-B336-1E649BCAD1C2}">
  <ds:schemaRefs>
    <ds:schemaRef ds:uri="http://schemas.microsoft.com/office/2006/metadata/properties"/>
    <ds:schemaRef ds:uri="http://schemas.microsoft.com/office/infopath/2007/PartnerControls"/>
    <ds:schemaRef ds:uri="00e80964-bc51-4585-b49a-8aafd237c169"/>
    <ds:schemaRef ds:uri="400f1068-6c1c-4d4a-b829-dfece9a8e6a8"/>
  </ds:schemaRefs>
</ds:datastoreItem>
</file>

<file path=customXml/itemProps3.xml><?xml version="1.0" encoding="utf-8"?>
<ds:datastoreItem xmlns:ds="http://schemas.openxmlformats.org/officeDocument/2006/customXml" ds:itemID="{8F374E9F-B4FE-496E-8469-ECE1841F53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1.pielikums_kopsavilkums </vt:lpstr>
      <vt:lpstr>2.pielikums_ izdevumi _pa _EKK</vt:lpstr>
      <vt:lpstr>3.pielikums_saistibu apmers</vt:lpstr>
      <vt:lpstr>4.pielikums _ziedojuma_tame</vt:lpstr>
      <vt:lpstr>5.pielikums_ziedojumi_pa_EKK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SD1059</dc:creator>
  <cp:keywords/>
  <dc:description/>
  <cp:lastModifiedBy>Uldis Ervalds</cp:lastModifiedBy>
  <cp:revision/>
  <cp:lastPrinted>2026-09-14T09:46:33Z</cp:lastPrinted>
  <dcterms:created xsi:type="dcterms:W3CDTF">2000-12-02T14:17:49Z</dcterms:created>
  <dcterms:modified xsi:type="dcterms:W3CDTF">2026-09-29T06:04:44Z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0x0101008233CC5100B81A42B945CE9210808794</vt:lpwstr>
  </property>
  <property fmtid="{D5CDD505-2E9C-101B-9397-08002B2CF9AE}" pid="3" name="MediaServiceImageTags">
    <vt:lpwstr/>
  </property>
</Properties>
</file>